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eykjavik-my.sharepoint.com/personal/audur_asgrimsdottir_reykjavik_is/Documents/"/>
    </mc:Choice>
  </mc:AlternateContent>
  <xr:revisionPtr revIDLastSave="0" documentId="8_{06CB8950-55FA-4EFB-BC18-A3EE65F71EFC}" xr6:coauthVersionLast="47" xr6:coauthVersionMax="47" xr10:uidLastSave="{00000000-0000-0000-0000-000000000000}"/>
  <bookViews>
    <workbookView xWindow="-110" yWindow="-110" windowWidth="19420" windowHeight="11500" tabRatio="500" xr2:uid="{00000000-000D-0000-FFFF-FFFF00000000}"/>
  </bookViews>
  <sheets>
    <sheet name="25-26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Y50" i="1" l="1"/>
  <c r="Y51" i="1" s="1"/>
  <c r="W50" i="1"/>
  <c r="B50" i="1"/>
  <c r="B51" i="1" s="1"/>
  <c r="AA49" i="1"/>
  <c r="Z49" i="1"/>
  <c r="AA48" i="1"/>
  <c r="Z48" i="1"/>
  <c r="AA47" i="1"/>
  <c r="X47" i="1"/>
  <c r="X50" i="1" s="1"/>
  <c r="V47" i="1"/>
  <c r="V50" i="1" s="1"/>
  <c r="T47" i="1"/>
  <c r="T50" i="1" s="1"/>
  <c r="R47" i="1"/>
  <c r="R50" i="1" s="1"/>
  <c r="P47" i="1"/>
  <c r="P50" i="1" s="1"/>
  <c r="N47" i="1"/>
  <c r="N50" i="1" s="1"/>
  <c r="L47" i="1"/>
  <c r="L50" i="1" s="1"/>
  <c r="J47" i="1"/>
  <c r="J50" i="1" s="1"/>
  <c r="H47" i="1"/>
  <c r="H2" i="1" s="1"/>
  <c r="H3" i="1" s="1"/>
  <c r="J7" i="1" s="1"/>
  <c r="J8" i="1" s="1"/>
  <c r="F47" i="1"/>
  <c r="F2" i="1" s="1"/>
  <c r="F3" i="1" s="1"/>
  <c r="H7" i="1" s="1"/>
  <c r="D47" i="1"/>
  <c r="Z47" i="1" s="1"/>
  <c r="AA46" i="1"/>
  <c r="Z46" i="1"/>
  <c r="AA45" i="1"/>
  <c r="Z45" i="1"/>
  <c r="AA44" i="1"/>
  <c r="Z44" i="1"/>
  <c r="AA43" i="1"/>
  <c r="Z43" i="1"/>
  <c r="AA42" i="1"/>
  <c r="Z42" i="1"/>
  <c r="Y41" i="1"/>
  <c r="Y40" i="1"/>
  <c r="X40" i="1"/>
  <c r="W40" i="1"/>
  <c r="W41" i="1" s="1"/>
  <c r="V40" i="1"/>
  <c r="AA40" i="1" s="1"/>
  <c r="T40" i="1"/>
  <c r="R40" i="1"/>
  <c r="P40" i="1"/>
  <c r="P41" i="1" s="1"/>
  <c r="N40" i="1"/>
  <c r="L40" i="1"/>
  <c r="J40" i="1"/>
  <c r="H40" i="1"/>
  <c r="F40" i="1"/>
  <c r="D40" i="1"/>
  <c r="B40" i="1"/>
  <c r="B41" i="1" s="1"/>
  <c r="AA39" i="1"/>
  <c r="Z39" i="1"/>
  <c r="AA38" i="1"/>
  <c r="Z38" i="1"/>
  <c r="AA37" i="1"/>
  <c r="Z37" i="1"/>
  <c r="AA36" i="1"/>
  <c r="Z36" i="1"/>
  <c r="AA35" i="1"/>
  <c r="Z35" i="1"/>
  <c r="Y34" i="1"/>
  <c r="W34" i="1"/>
  <c r="P34" i="1"/>
  <c r="F34" i="1"/>
  <c r="F41" i="1" s="1"/>
  <c r="B34" i="1"/>
  <c r="AA33" i="1"/>
  <c r="Z33" i="1"/>
  <c r="AA32" i="1"/>
  <c r="Z32" i="1"/>
  <c r="AA31" i="1"/>
  <c r="X31" i="1"/>
  <c r="V31" i="1"/>
  <c r="T31" i="1"/>
  <c r="R31" i="1"/>
  <c r="P31" i="1"/>
  <c r="N31" i="1"/>
  <c r="L31" i="1"/>
  <c r="J31" i="1"/>
  <c r="H31" i="1"/>
  <c r="H34" i="1" s="1"/>
  <c r="F31" i="1"/>
  <c r="D31" i="1"/>
  <c r="Z31" i="1" s="1"/>
  <c r="X30" i="1"/>
  <c r="V30" i="1"/>
  <c r="AA30" i="1" s="1"/>
  <c r="T30" i="1"/>
  <c r="R30" i="1"/>
  <c r="P30" i="1"/>
  <c r="N30" i="1"/>
  <c r="L30" i="1"/>
  <c r="J30" i="1"/>
  <c r="H30" i="1"/>
  <c r="Z30" i="1" s="1"/>
  <c r="AA29" i="1"/>
  <c r="Z29" i="1"/>
  <c r="AA28" i="1"/>
  <c r="Z28" i="1"/>
  <c r="AA27" i="1"/>
  <c r="Z27" i="1"/>
  <c r="AA26" i="1"/>
  <c r="Z26" i="1"/>
  <c r="X25" i="1"/>
  <c r="X34" i="1" s="1"/>
  <c r="V25" i="1"/>
  <c r="AA25" i="1" s="1"/>
  <c r="T25" i="1"/>
  <c r="T34" i="1" s="1"/>
  <c r="T41" i="1" s="1"/>
  <c r="R25" i="1"/>
  <c r="R34" i="1" s="1"/>
  <c r="R41" i="1" s="1"/>
  <c r="P25" i="1"/>
  <c r="N25" i="1"/>
  <c r="N34" i="1" s="1"/>
  <c r="L25" i="1"/>
  <c r="L34" i="1" s="1"/>
  <c r="J25" i="1"/>
  <c r="J34" i="1" s="1"/>
  <c r="J41" i="1" s="1"/>
  <c r="H25" i="1"/>
  <c r="F25" i="1"/>
  <c r="D25" i="1"/>
  <c r="D34" i="1" s="1"/>
  <c r="AA24" i="1"/>
  <c r="Z24" i="1"/>
  <c r="AA23" i="1"/>
  <c r="Z23" i="1"/>
  <c r="Y22" i="1"/>
  <c r="X22" i="1"/>
  <c r="AA22" i="1" s="1"/>
  <c r="W22" i="1"/>
  <c r="V22" i="1"/>
  <c r="T22" i="1"/>
  <c r="R22" i="1"/>
  <c r="P22" i="1"/>
  <c r="N22" i="1"/>
  <c r="L22" i="1"/>
  <c r="J22" i="1"/>
  <c r="H22" i="1"/>
  <c r="F22" i="1"/>
  <c r="D22" i="1"/>
  <c r="B22" i="1"/>
  <c r="Z22" i="1" s="1"/>
  <c r="AA20" i="1"/>
  <c r="Z20" i="1"/>
  <c r="AA19" i="1"/>
  <c r="Z19" i="1"/>
  <c r="AA18" i="1"/>
  <c r="Z18" i="1"/>
  <c r="AA17" i="1"/>
  <c r="Z17" i="1"/>
  <c r="AA16" i="1"/>
  <c r="Z16" i="1"/>
  <c r="AA15" i="1"/>
  <c r="Z15" i="1"/>
  <c r="AA14" i="1"/>
  <c r="Z14" i="1"/>
  <c r="AA13" i="1"/>
  <c r="Z13" i="1"/>
  <c r="AA12" i="1"/>
  <c r="Z12" i="1"/>
  <c r="AA11" i="1"/>
  <c r="Z11" i="1"/>
  <c r="AA10" i="1"/>
  <c r="Z10" i="1"/>
  <c r="AA9" i="1"/>
  <c r="Z9" i="1"/>
  <c r="Y8" i="1"/>
  <c r="W8" i="1"/>
  <c r="V8" i="1"/>
  <c r="T8" i="1"/>
  <c r="R8" i="1"/>
  <c r="F8" i="1"/>
  <c r="D8" i="1"/>
  <c r="B8" i="1"/>
  <c r="AA6" i="1"/>
  <c r="Z6" i="1"/>
  <c r="D3" i="1"/>
  <c r="B3" i="1"/>
  <c r="X2" i="1"/>
  <c r="X3" i="1" s="1"/>
  <c r="V2" i="1"/>
  <c r="V3" i="1" s="1"/>
  <c r="X7" i="1" s="1"/>
  <c r="T2" i="1"/>
  <c r="T3" i="1" s="1"/>
  <c r="N2" i="1"/>
  <c r="N3" i="1" s="1"/>
  <c r="P7" i="1" s="1"/>
  <c r="P8" i="1" s="1"/>
  <c r="L2" i="1"/>
  <c r="L3" i="1" s="1"/>
  <c r="N7" i="1" s="1"/>
  <c r="N8" i="1" s="1"/>
  <c r="J2" i="1"/>
  <c r="J3" i="1" s="1"/>
  <c r="L7" i="1" s="1"/>
  <c r="L8" i="1" s="1"/>
  <c r="X8" i="1" l="1"/>
  <c r="X41" i="1" s="1"/>
  <c r="X51" i="1" s="1"/>
  <c r="AA7" i="1"/>
  <c r="P51" i="1"/>
  <c r="R51" i="1"/>
  <c r="T51" i="1"/>
  <c r="AA50" i="1"/>
  <c r="D41" i="1"/>
  <c r="H8" i="1"/>
  <c r="H41" i="1" s="1"/>
  <c r="Z7" i="1"/>
  <c r="J51" i="1"/>
  <c r="L41" i="1"/>
  <c r="L51" i="1"/>
  <c r="B53" i="1"/>
  <c r="N41" i="1"/>
  <c r="N51" i="1"/>
  <c r="W51" i="1"/>
  <c r="W53" i="1" s="1"/>
  <c r="Y53" i="1" s="1"/>
  <c r="R2" i="1"/>
  <c r="R3" i="1" s="1"/>
  <c r="Z25" i="1"/>
  <c r="V34" i="1"/>
  <c r="AA34" i="1" s="1"/>
  <c r="D50" i="1"/>
  <c r="F50" i="1"/>
  <c r="F51" i="1" s="1"/>
  <c r="Z40" i="1"/>
  <c r="V41" i="1"/>
  <c r="V51" i="1" s="1"/>
  <c r="AA51" i="1" s="1"/>
  <c r="H50" i="1"/>
  <c r="Z50" i="1" s="1"/>
  <c r="P2" i="1"/>
  <c r="P3" i="1" s="1"/>
  <c r="Z41" i="1" l="1"/>
  <c r="Z8" i="1"/>
  <c r="D51" i="1"/>
  <c r="AA8" i="1"/>
  <c r="H51" i="1"/>
  <c r="AA41" i="1"/>
  <c r="Z34" i="1"/>
  <c r="D54" i="1" l="1"/>
  <c r="F54" i="1" s="1"/>
  <c r="H54" i="1" s="1"/>
  <c r="J54" i="1" s="1"/>
  <c r="L54" i="1" s="1"/>
  <c r="N54" i="1" s="1"/>
  <c r="P54" i="1" s="1"/>
  <c r="R54" i="1" s="1"/>
  <c r="T54" i="1" s="1"/>
  <c r="V54" i="1" s="1"/>
  <c r="X54" i="1" s="1"/>
  <c r="Z51" i="1"/>
  <c r="D53" i="1"/>
  <c r="F53" i="1" s="1"/>
  <c r="H53" i="1" s="1"/>
  <c r="J53" i="1" s="1"/>
  <c r="L53" i="1" s="1"/>
  <c r="N53" i="1" s="1"/>
  <c r="P53" i="1" s="1"/>
  <c r="R53" i="1" s="1"/>
  <c r="T53" i="1" s="1"/>
  <c r="V53" i="1" s="1"/>
  <c r="X53" i="1" s="1"/>
</calcChain>
</file>

<file path=xl/sharedStrings.xml><?xml version="1.0" encoding="utf-8"?>
<sst xmlns="http://schemas.openxmlformats.org/spreadsheetml/2006/main" count="72" uniqueCount="65">
  <si>
    <t>Fjárhagsáætlun</t>
  </si>
  <si>
    <t>Júlí - Á</t>
  </si>
  <si>
    <t>Júlí - R</t>
  </si>
  <si>
    <t>Ágúst - Á</t>
  </si>
  <si>
    <t>Ágúst - R</t>
  </si>
  <si>
    <t>September - Á</t>
  </si>
  <si>
    <t>September - R</t>
  </si>
  <si>
    <t>Október - Á</t>
  </si>
  <si>
    <t>Október - R</t>
  </si>
  <si>
    <t>Nóvember - Á</t>
  </si>
  <si>
    <t>Nóvember - R</t>
  </si>
  <si>
    <t>Desember - Á</t>
  </si>
  <si>
    <t>Desember - R</t>
  </si>
  <si>
    <t>Janúar - Á</t>
  </si>
  <si>
    <t>Janúar - R</t>
  </si>
  <si>
    <t>Febrúar - Á</t>
  </si>
  <si>
    <t>Febrúar - R</t>
  </si>
  <si>
    <t>Mars - Á</t>
  </si>
  <si>
    <t>Mars - R</t>
  </si>
  <si>
    <t>Apríl - Á</t>
  </si>
  <si>
    <t>Apríl - R</t>
  </si>
  <si>
    <t>Maí - Á</t>
  </si>
  <si>
    <t>Maí - R</t>
  </si>
  <si>
    <t>Júní - Á</t>
  </si>
  <si>
    <t>Júní - R</t>
  </si>
  <si>
    <t>Fastur kostnaður</t>
  </si>
  <si>
    <t>Laun</t>
  </si>
  <si>
    <t>Fastráðnir</t>
  </si>
  <si>
    <t>Lausráðnir</t>
  </si>
  <si>
    <t>Samtals</t>
  </si>
  <si>
    <t>Annað</t>
  </si>
  <si>
    <t>Hiti og rafmagn</t>
  </si>
  <si>
    <t>Sími og net</t>
  </si>
  <si>
    <t>Áskriftarþjónustur</t>
  </si>
  <si>
    <t>Sorphirða</t>
  </si>
  <si>
    <t>Bókhald</t>
  </si>
  <si>
    <t>Öryggi</t>
  </si>
  <si>
    <t>Þrif</t>
  </si>
  <si>
    <t>STEF</t>
  </si>
  <si>
    <t>Tryggingar</t>
  </si>
  <si>
    <t>Meindýravarnir</t>
  </si>
  <si>
    <t>Posaleiga</t>
  </si>
  <si>
    <t>Ársreikningur</t>
  </si>
  <si>
    <t>Breytilegur kostnaður - Leikhús</t>
  </si>
  <si>
    <t>Greitt til hópa</t>
  </si>
  <si>
    <t>Greitt til verktaka</t>
  </si>
  <si>
    <t>Viðhald</t>
  </si>
  <si>
    <t>Endurbætur</t>
  </si>
  <si>
    <t>Skrifstofukostnaður</t>
  </si>
  <si>
    <t>Auglýsingar</t>
  </si>
  <si>
    <t>Tix</t>
  </si>
  <si>
    <t>Matur</t>
  </si>
  <si>
    <t>Breytilegur kostnaður - Kaffihús</t>
  </si>
  <si>
    <t>Vörukaup</t>
  </si>
  <si>
    <t>VSK</t>
  </si>
  <si>
    <t>Útgjöld samtals</t>
  </si>
  <si>
    <t>Tekjur</t>
  </si>
  <si>
    <t>Styrkur frá Rvkborg</t>
  </si>
  <si>
    <t>Miðasala</t>
  </si>
  <si>
    <t>Útleiga</t>
  </si>
  <si>
    <t>Vörusala</t>
  </si>
  <si>
    <t>Litla svið</t>
  </si>
  <si>
    <t>Hagnaður/Tap</t>
  </si>
  <si>
    <t>Uppsafnað</t>
  </si>
  <si>
    <t>Staða á bankareikningi í lok mánaðar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</si>
</sst>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\-_-;_-@"/>
    <numFmt numFmtId="165" formatCode="_-* #,##0.00_-;\-* #,##0.00_-;_-* \-_-;_-@"/>
  </numFmts>
  <fonts count="4" x14ac:knownFonts="1">
    <font>
      <sz val="11"/>
      <color rgb="FF000000"/>
      <name val="Calibri"/>
      <charset val="1"/>
    </font>
    <font>
      <sz val="10"/>
      <color rgb="FF000000"/>
      <name val="Verdana"/>
      <charset val="1"/>
    </font>
    <font>
      <b/>
      <sz val="10"/>
      <color rgb="FF000000"/>
      <name val="Verdana"/>
      <charset val="1"/>
    </font>
    <font>
      <b/>
      <sz val="10"/>
      <color rgb="FFF3F3F3"/>
      <name val="Verdana"/>
      <charset val="1"/>
    </font>
  </fonts>
  <fills count="8">
    <fill>
      <patternFill patternType="none"/>
    </fill>
    <fill>
      <patternFill patternType="gray125"/>
    </fill>
    <fill>
      <patternFill patternType="solid">
        <fgColor rgb="FF92D050"/>
        <bgColor rgb="FF969696"/>
      </patternFill>
    </fill>
    <fill>
      <patternFill patternType="solid">
        <fgColor rgb="FFFF0000"/>
        <bgColor rgb="FF993300"/>
      </patternFill>
    </fill>
    <fill>
      <patternFill patternType="solid">
        <fgColor rgb="FF00FF00"/>
        <bgColor rgb="FF33CCCC"/>
      </patternFill>
    </fill>
    <fill>
      <patternFill patternType="solid">
        <fgColor rgb="FFFCE5CD"/>
        <bgColor rgb="FFF3F3F3"/>
      </patternFill>
    </fill>
    <fill>
      <patternFill patternType="solid">
        <fgColor rgb="FFF4CCCC"/>
        <bgColor rgb="FFE6B8AF"/>
      </patternFill>
    </fill>
    <fill>
      <patternFill patternType="solid">
        <fgColor rgb="FFE6B8AF"/>
        <bgColor rgb="FFF4CCCC"/>
      </patternFill>
    </fill>
  </fills>
  <borders count="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right"/>
    </xf>
    <xf numFmtId="164" fontId="0" fillId="0" borderId="0" xfId="0" applyNumberFormat="1"/>
    <xf numFmtId="164" fontId="1" fillId="0" borderId="4" xfId="0" applyNumberFormat="1" applyFont="1" applyBorder="1"/>
    <xf numFmtId="0" fontId="2" fillId="0" borderId="0" xfId="0" applyFont="1" applyAlignment="1">
      <alignment horizontal="left"/>
    </xf>
    <xf numFmtId="164" fontId="1" fillId="0" borderId="5" xfId="0" applyNumberFormat="1" applyFont="1" applyBorder="1"/>
    <xf numFmtId="164" fontId="1" fillId="3" borderId="5" xfId="0" applyNumberFormat="1" applyFont="1" applyFill="1" applyBorder="1"/>
    <xf numFmtId="0" fontId="1" fillId="4" borderId="0" xfId="0" applyFont="1" applyFill="1"/>
    <xf numFmtId="164" fontId="1" fillId="4" borderId="0" xfId="0" applyNumberFormat="1" applyFont="1" applyFill="1"/>
    <xf numFmtId="164" fontId="1" fillId="5" borderId="0" xfId="0" applyNumberFormat="1" applyFont="1" applyFill="1"/>
    <xf numFmtId="164" fontId="1" fillId="6" borderId="0" xfId="0" applyNumberFormat="1" applyFont="1" applyFill="1"/>
    <xf numFmtId="164" fontId="1" fillId="7" borderId="0" xfId="0" applyNumberFormat="1" applyFont="1" applyFill="1"/>
    <xf numFmtId="164" fontId="3" fillId="3" borderId="0" xfId="0" applyNumberFormat="1" applyFont="1" applyFill="1"/>
    <xf numFmtId="165" fontId="1" fillId="0" borderId="0" xfId="0" applyNumberFormat="1" applyFont="1"/>
  </cellXfs>
  <cellStyles count="1">
    <cellStyle name="Venjulegt" xfId="0" builtinId="0"/>
  </cellStyles>
  <dxfs count="0"/>
  <tableStyles count="0" defaultTableStyle="TableStyleMedium2" defaultPivotStyle="PivotStyleLight16"/>
  <colors>
    <indexedColors>
      <rgbColor rgb="FF000000"/>
      <rgbColor rgb="FFF3F3F3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6B8AF"/>
      <rgbColor rgb="FF808080"/>
      <rgbColor rgb="FF9999FF"/>
      <rgbColor rgb="FF993366"/>
      <rgbColor rgb="FFFCE5C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CCCC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þ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01"/>
  <sheetViews>
    <sheetView tabSelected="1" zoomScaleNormal="100" workbookViewId="0">
      <pane xSplit="1" ySplit="2" topLeftCell="B23" activePane="bottomRight" state="frozen"/>
      <selection pane="topRight" activeCell="B1" sqref="B1"/>
      <selection pane="bottomLeft" activeCell="A23" sqref="A23"/>
      <selection pane="bottomRight" activeCell="B55" sqref="B55"/>
    </sheetView>
  </sheetViews>
  <sheetFormatPr defaultRowHeight="14.5" x14ac:dyDescent="0.35"/>
  <cols>
    <col min="1" max="1" width="41.26953125" customWidth="1"/>
    <col min="2" max="2" width="14.81640625" customWidth="1"/>
    <col min="3" max="5" width="12.453125" customWidth="1"/>
    <col min="6" max="6" width="15" customWidth="1"/>
    <col min="7" max="7" width="14.81640625" customWidth="1"/>
    <col min="8" max="8" width="13.7265625" customWidth="1"/>
    <col min="9" max="9" width="15.54296875" customWidth="1"/>
    <col min="10" max="10" width="14.08984375" customWidth="1"/>
    <col min="11" max="12" width="14" customWidth="1"/>
    <col min="13" max="13" width="13.81640625" customWidth="1"/>
    <col min="14" max="18" width="13.7265625" customWidth="1"/>
    <col min="19" max="19" width="12.453125" customWidth="1"/>
    <col min="20" max="25" width="13.7265625" customWidth="1"/>
    <col min="26" max="27" width="12.54296875" customWidth="1"/>
    <col min="28" max="1025" width="14.453125" customWidth="1"/>
  </cols>
  <sheetData>
    <row r="1" spans="1:27" x14ac:dyDescent="0.3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2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3" t="s">
        <v>10</v>
      </c>
      <c r="L1" s="2" t="s">
        <v>11</v>
      </c>
      <c r="M1" s="3" t="s">
        <v>12</v>
      </c>
      <c r="N1" s="2" t="s">
        <v>13</v>
      </c>
      <c r="O1" s="3" t="s">
        <v>14</v>
      </c>
      <c r="P1" s="2" t="s">
        <v>15</v>
      </c>
      <c r="Q1" s="3" t="s">
        <v>16</v>
      </c>
      <c r="R1" s="2" t="s">
        <v>17</v>
      </c>
      <c r="S1" s="3" t="s">
        <v>18</v>
      </c>
      <c r="T1" s="2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3" t="s">
        <v>24</v>
      </c>
    </row>
    <row r="2" spans="1:27" x14ac:dyDescent="0.35">
      <c r="A2" s="4"/>
      <c r="B2" s="4">
        <v>0</v>
      </c>
      <c r="C2" s="4"/>
      <c r="D2" s="4">
        <v>180</v>
      </c>
      <c r="E2" s="4"/>
      <c r="F2" s="4">
        <f>+F47/1000</f>
        <v>1163.5</v>
      </c>
      <c r="G2" s="4"/>
      <c r="H2" s="4">
        <f>+H47/1000</f>
        <v>1202.5</v>
      </c>
      <c r="I2" s="4"/>
      <c r="J2" s="4">
        <f>+J47/1000</f>
        <v>1235</v>
      </c>
      <c r="K2" s="4"/>
      <c r="L2" s="4">
        <f>+L47/1000</f>
        <v>585</v>
      </c>
      <c r="M2" s="4"/>
      <c r="N2" s="4">
        <f>+N47/1000</f>
        <v>1300</v>
      </c>
      <c r="O2" s="4"/>
      <c r="P2" s="4">
        <f>+P47/1000</f>
        <v>1690</v>
      </c>
      <c r="Q2" s="4"/>
      <c r="R2" s="4">
        <f>+R47/1000</f>
        <v>2184</v>
      </c>
      <c r="S2" s="4"/>
      <c r="T2" s="4">
        <f>+T47/1000</f>
        <v>1376.3620000000001</v>
      </c>
      <c r="U2" s="4"/>
      <c r="V2" s="4">
        <f>+V47/1000</f>
        <v>676</v>
      </c>
      <c r="W2" s="4"/>
      <c r="X2" s="4">
        <f>+X47/1000</f>
        <v>949</v>
      </c>
      <c r="Y2" s="4"/>
    </row>
    <row r="3" spans="1:27" x14ac:dyDescent="0.35">
      <c r="A3" s="4">
        <v>548</v>
      </c>
      <c r="B3" s="5">
        <f>B2*$A$3</f>
        <v>0</v>
      </c>
      <c r="C3" s="5"/>
      <c r="D3" s="5">
        <f>+D2*$A$3</f>
        <v>98640</v>
      </c>
      <c r="E3" s="5"/>
      <c r="F3" s="5">
        <f>+F2*$A$3</f>
        <v>637598</v>
      </c>
      <c r="G3" s="5"/>
      <c r="H3" s="5">
        <f>+H2*$A$3</f>
        <v>658970</v>
      </c>
      <c r="I3" s="5"/>
      <c r="J3" s="5">
        <f>+J2*$A$3</f>
        <v>676780</v>
      </c>
      <c r="K3" s="5"/>
      <c r="L3" s="5">
        <f>+L2*$A$3</f>
        <v>320580</v>
      </c>
      <c r="M3" s="5"/>
      <c r="N3" s="5">
        <f>+N2*$A$3</f>
        <v>712400</v>
      </c>
      <c r="O3" s="5"/>
      <c r="P3" s="5">
        <f>+P2*$A$3</f>
        <v>926120</v>
      </c>
      <c r="Q3" s="5"/>
      <c r="R3" s="5">
        <f>+R2*$A$3</f>
        <v>1196832</v>
      </c>
      <c r="S3" s="5"/>
      <c r="T3" s="5">
        <f>+T2*$A$3</f>
        <v>754246.37600000005</v>
      </c>
      <c r="U3" s="5"/>
      <c r="V3" s="5">
        <f>+V2*$A$3</f>
        <v>370448</v>
      </c>
      <c r="W3" s="5"/>
      <c r="X3" s="5">
        <f>+X2*$A$3</f>
        <v>520052</v>
      </c>
      <c r="Y3" s="5"/>
    </row>
    <row r="4" spans="1:27" x14ac:dyDescent="0.35">
      <c r="A4" s="6" t="s">
        <v>25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7" x14ac:dyDescent="0.35">
      <c r="A5" s="6" t="s">
        <v>26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7" x14ac:dyDescent="0.35">
      <c r="A6" s="7" t="s">
        <v>27</v>
      </c>
      <c r="B6" s="5">
        <v>1948493</v>
      </c>
      <c r="C6" s="5"/>
      <c r="D6" s="5">
        <v>1948493</v>
      </c>
      <c r="E6" s="5"/>
      <c r="F6" s="5">
        <v>1948493</v>
      </c>
      <c r="G6" s="5"/>
      <c r="H6" s="5">
        <v>1948493</v>
      </c>
      <c r="I6" s="5"/>
      <c r="J6" s="5">
        <v>1948493</v>
      </c>
      <c r="K6" s="5"/>
      <c r="L6" s="5">
        <v>1948493</v>
      </c>
      <c r="M6" s="5"/>
      <c r="N6" s="5">
        <v>1948493</v>
      </c>
      <c r="O6" s="5"/>
      <c r="P6" s="5">
        <v>1948493</v>
      </c>
      <c r="Q6" s="5"/>
      <c r="R6" s="5">
        <v>1948493</v>
      </c>
      <c r="S6" s="5"/>
      <c r="T6" s="5">
        <v>1948493</v>
      </c>
      <c r="U6" s="5"/>
      <c r="V6" s="5">
        <v>1948493</v>
      </c>
      <c r="W6" s="5"/>
      <c r="X6" s="5">
        <v>1948493</v>
      </c>
      <c r="Y6" s="5"/>
      <c r="Z6" s="8">
        <f t="shared" ref="Z6:Z20" si="0">+B6+D6+F6+H6+J6+L6+N6+P6+R6+T6+V6+X6</f>
        <v>23381916</v>
      </c>
      <c r="AA6" s="8">
        <f t="shared" ref="AA6:AA20" si="1">+C6+E6+G6+I6+K6+M6+O6+Q6+S6+U6+V6+X6</f>
        <v>3896986</v>
      </c>
    </row>
    <row r="7" spans="1:27" x14ac:dyDescent="0.35">
      <c r="A7" s="7" t="s">
        <v>28</v>
      </c>
      <c r="B7" s="5">
        <v>0</v>
      </c>
      <c r="C7" s="5"/>
      <c r="D7" s="5">
        <v>800940</v>
      </c>
      <c r="E7" s="5"/>
      <c r="F7" s="5">
        <v>980640</v>
      </c>
      <c r="G7" s="5"/>
      <c r="H7" s="5">
        <f>+F3</f>
        <v>637598</v>
      </c>
      <c r="I7" s="5"/>
      <c r="J7" s="5">
        <f>+H3</f>
        <v>658970</v>
      </c>
      <c r="K7" s="5"/>
      <c r="L7" s="5">
        <f>+J3</f>
        <v>676780</v>
      </c>
      <c r="M7" s="5"/>
      <c r="N7" s="5">
        <f>+L3</f>
        <v>320580</v>
      </c>
      <c r="O7" s="5"/>
      <c r="P7" s="5">
        <f>+N3</f>
        <v>712400</v>
      </c>
      <c r="Q7" s="5"/>
      <c r="R7" s="5">
        <v>1315292</v>
      </c>
      <c r="S7" s="5"/>
      <c r="T7" s="5">
        <v>1215292</v>
      </c>
      <c r="U7" s="5"/>
      <c r="V7" s="5">
        <v>1215292</v>
      </c>
      <c r="W7" s="5"/>
      <c r="X7" s="5">
        <f>+V3</f>
        <v>370448</v>
      </c>
      <c r="Y7" s="5"/>
      <c r="Z7" s="8">
        <f t="shared" si="0"/>
        <v>8904232</v>
      </c>
      <c r="AA7" s="8">
        <f t="shared" si="1"/>
        <v>1585740</v>
      </c>
    </row>
    <row r="8" spans="1:27" x14ac:dyDescent="0.35">
      <c r="A8" s="7" t="s">
        <v>29</v>
      </c>
      <c r="B8" s="9">
        <f>+B7+B6</f>
        <v>1948493</v>
      </c>
      <c r="C8" s="9"/>
      <c r="D8" s="9">
        <f>+D7+D6</f>
        <v>2749433</v>
      </c>
      <c r="E8" s="9"/>
      <c r="F8" s="9">
        <f>+F7+F6</f>
        <v>2929133</v>
      </c>
      <c r="G8" s="9"/>
      <c r="H8" s="9">
        <f>+H7+H6</f>
        <v>2586091</v>
      </c>
      <c r="I8" s="9"/>
      <c r="J8" s="9">
        <f>+J7+J6</f>
        <v>2607463</v>
      </c>
      <c r="K8" s="9"/>
      <c r="L8" s="9">
        <f>+L7+L6</f>
        <v>2625273</v>
      </c>
      <c r="M8" s="9"/>
      <c r="N8" s="9">
        <f>+N7+N6</f>
        <v>2269073</v>
      </c>
      <c r="O8" s="9"/>
      <c r="P8" s="9">
        <f>+P7+P6</f>
        <v>2660893</v>
      </c>
      <c r="Q8" s="9"/>
      <c r="R8" s="9">
        <f>+R7+R6</f>
        <v>3263785</v>
      </c>
      <c r="S8" s="9"/>
      <c r="T8" s="9">
        <f>+T7+T6</f>
        <v>3163785</v>
      </c>
      <c r="U8" s="9"/>
      <c r="V8" s="9">
        <f>+V7+V6</f>
        <v>3163785</v>
      </c>
      <c r="W8" s="9">
        <f>+W7+W6</f>
        <v>0</v>
      </c>
      <c r="X8" s="9">
        <f>+X7+X6</f>
        <v>2318941</v>
      </c>
      <c r="Y8" s="9">
        <f>+Y7+Y6</f>
        <v>0</v>
      </c>
      <c r="Z8" s="8">
        <f t="shared" si="0"/>
        <v>32286148</v>
      </c>
      <c r="AA8" s="8">
        <f t="shared" si="1"/>
        <v>5482726</v>
      </c>
    </row>
    <row r="9" spans="1:27" x14ac:dyDescent="0.35">
      <c r="A9" s="6" t="s">
        <v>30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8">
        <f t="shared" si="0"/>
        <v>0</v>
      </c>
      <c r="AA9" s="8">
        <f t="shared" si="1"/>
        <v>0</v>
      </c>
    </row>
    <row r="10" spans="1:27" x14ac:dyDescent="0.35">
      <c r="A10" s="7" t="s">
        <v>31</v>
      </c>
      <c r="B10" s="5">
        <v>150000</v>
      </c>
      <c r="C10" s="5"/>
      <c r="D10" s="5">
        <v>150000</v>
      </c>
      <c r="E10" s="5"/>
      <c r="F10" s="5">
        <v>150000</v>
      </c>
      <c r="G10" s="5"/>
      <c r="H10" s="5">
        <v>150000</v>
      </c>
      <c r="I10" s="5"/>
      <c r="J10" s="5">
        <v>150000</v>
      </c>
      <c r="K10" s="5"/>
      <c r="L10" s="5">
        <v>150000</v>
      </c>
      <c r="M10" s="5"/>
      <c r="N10" s="5">
        <v>150000</v>
      </c>
      <c r="O10" s="5"/>
      <c r="P10" s="5">
        <v>150000</v>
      </c>
      <c r="Q10" s="5"/>
      <c r="R10" s="5">
        <v>150000</v>
      </c>
      <c r="S10" s="5"/>
      <c r="T10" s="5">
        <v>150000</v>
      </c>
      <c r="U10" s="5"/>
      <c r="V10" s="5">
        <v>150000</v>
      </c>
      <c r="W10" s="5"/>
      <c r="X10" s="5">
        <v>150000</v>
      </c>
      <c r="Y10" s="5"/>
      <c r="Z10" s="8">
        <f t="shared" si="0"/>
        <v>1800000</v>
      </c>
      <c r="AA10" s="8">
        <f t="shared" si="1"/>
        <v>300000</v>
      </c>
    </row>
    <row r="11" spans="1:27" x14ac:dyDescent="0.35">
      <c r="A11" s="7" t="s">
        <v>32</v>
      </c>
      <c r="B11" s="5">
        <v>60939</v>
      </c>
      <c r="C11" s="5"/>
      <c r="D11" s="5">
        <v>60939</v>
      </c>
      <c r="E11" s="5"/>
      <c r="F11" s="5">
        <v>60939</v>
      </c>
      <c r="G11" s="5"/>
      <c r="H11" s="5">
        <v>60939</v>
      </c>
      <c r="I11" s="5"/>
      <c r="J11" s="5">
        <v>60939</v>
      </c>
      <c r="K11" s="5"/>
      <c r="L11" s="5">
        <v>60939</v>
      </c>
      <c r="M11" s="5"/>
      <c r="N11" s="5">
        <v>60939</v>
      </c>
      <c r="O11" s="5"/>
      <c r="P11" s="5">
        <v>60939</v>
      </c>
      <c r="Q11" s="5"/>
      <c r="R11" s="5">
        <v>60939</v>
      </c>
      <c r="S11" s="5"/>
      <c r="T11" s="5">
        <v>60939</v>
      </c>
      <c r="U11" s="5"/>
      <c r="V11" s="5">
        <v>60939</v>
      </c>
      <c r="W11" s="5"/>
      <c r="X11" s="5">
        <v>60939</v>
      </c>
      <c r="Y11" s="5"/>
      <c r="Z11" s="8">
        <f t="shared" si="0"/>
        <v>731268</v>
      </c>
      <c r="AA11" s="8">
        <f t="shared" si="1"/>
        <v>121878</v>
      </c>
    </row>
    <row r="12" spans="1:27" x14ac:dyDescent="0.35">
      <c r="A12" s="7" t="s">
        <v>33</v>
      </c>
      <c r="B12" s="5">
        <v>60000</v>
      </c>
      <c r="C12" s="5"/>
      <c r="D12" s="5">
        <v>60000</v>
      </c>
      <c r="E12" s="5"/>
      <c r="F12" s="5">
        <v>60000</v>
      </c>
      <c r="G12" s="5"/>
      <c r="H12" s="5">
        <v>60000</v>
      </c>
      <c r="I12" s="5"/>
      <c r="J12" s="5">
        <v>60000</v>
      </c>
      <c r="K12" s="5"/>
      <c r="L12" s="5">
        <v>60000</v>
      </c>
      <c r="M12" s="5"/>
      <c r="N12" s="5">
        <v>60000</v>
      </c>
      <c r="O12" s="5"/>
      <c r="P12" s="5">
        <v>60000</v>
      </c>
      <c r="Q12" s="5"/>
      <c r="R12" s="5">
        <v>60000</v>
      </c>
      <c r="S12" s="5"/>
      <c r="T12" s="5">
        <v>60000</v>
      </c>
      <c r="U12" s="5"/>
      <c r="V12" s="5">
        <v>60000</v>
      </c>
      <c r="W12" s="5"/>
      <c r="X12" s="5">
        <v>60000</v>
      </c>
      <c r="Y12" s="5"/>
      <c r="Z12" s="8">
        <f t="shared" si="0"/>
        <v>720000</v>
      </c>
      <c r="AA12" s="8">
        <f t="shared" si="1"/>
        <v>120000</v>
      </c>
    </row>
    <row r="13" spans="1:27" x14ac:dyDescent="0.35">
      <c r="A13" s="7" t="s">
        <v>34</v>
      </c>
      <c r="B13" s="5">
        <v>70000</v>
      </c>
      <c r="C13" s="5"/>
      <c r="D13" s="5">
        <v>70000</v>
      </c>
      <c r="E13" s="5"/>
      <c r="F13" s="5">
        <v>70000</v>
      </c>
      <c r="G13" s="5"/>
      <c r="H13" s="5">
        <v>70000</v>
      </c>
      <c r="I13" s="5"/>
      <c r="J13" s="5">
        <v>70000</v>
      </c>
      <c r="K13" s="5"/>
      <c r="L13" s="5">
        <v>70000</v>
      </c>
      <c r="M13" s="5"/>
      <c r="N13" s="5">
        <v>70000</v>
      </c>
      <c r="O13" s="5"/>
      <c r="P13" s="5">
        <v>70000</v>
      </c>
      <c r="Q13" s="5"/>
      <c r="R13" s="5">
        <v>70000</v>
      </c>
      <c r="S13" s="5"/>
      <c r="T13" s="5">
        <v>70000</v>
      </c>
      <c r="U13" s="5"/>
      <c r="V13" s="5">
        <v>70000</v>
      </c>
      <c r="W13" s="5"/>
      <c r="X13" s="5">
        <v>70000</v>
      </c>
      <c r="Y13" s="5"/>
      <c r="Z13" s="8">
        <f t="shared" si="0"/>
        <v>840000</v>
      </c>
      <c r="AA13" s="8">
        <f t="shared" si="1"/>
        <v>140000</v>
      </c>
    </row>
    <row r="14" spans="1:27" x14ac:dyDescent="0.35">
      <c r="A14" s="7" t="s">
        <v>35</v>
      </c>
      <c r="B14" s="5">
        <v>76880</v>
      </c>
      <c r="C14" s="5"/>
      <c r="D14" s="5">
        <v>76880</v>
      </c>
      <c r="E14" s="5"/>
      <c r="F14" s="5">
        <v>76880</v>
      </c>
      <c r="G14" s="5"/>
      <c r="H14" s="5">
        <v>76880</v>
      </c>
      <c r="I14" s="5"/>
      <c r="J14" s="5">
        <v>76880</v>
      </c>
      <c r="K14" s="5"/>
      <c r="L14" s="5">
        <v>76880</v>
      </c>
      <c r="M14" s="5"/>
      <c r="N14" s="5">
        <v>76880</v>
      </c>
      <c r="O14" s="5"/>
      <c r="P14" s="5">
        <v>76880</v>
      </c>
      <c r="Q14" s="5"/>
      <c r="R14" s="5">
        <v>76880</v>
      </c>
      <c r="S14" s="5"/>
      <c r="T14" s="5">
        <v>76880</v>
      </c>
      <c r="U14" s="5"/>
      <c r="V14" s="5">
        <v>76880</v>
      </c>
      <c r="W14" s="5"/>
      <c r="X14" s="5">
        <v>76880</v>
      </c>
      <c r="Y14" s="5"/>
      <c r="Z14" s="8">
        <f t="shared" si="0"/>
        <v>922560</v>
      </c>
      <c r="AA14" s="8">
        <f t="shared" si="1"/>
        <v>153760</v>
      </c>
    </row>
    <row r="15" spans="1:27" x14ac:dyDescent="0.35">
      <c r="A15" s="7" t="s">
        <v>36</v>
      </c>
      <c r="B15" s="5">
        <v>25000</v>
      </c>
      <c r="C15" s="5"/>
      <c r="D15" s="5">
        <v>25000</v>
      </c>
      <c r="E15" s="5"/>
      <c r="F15" s="5">
        <v>25000</v>
      </c>
      <c r="G15" s="5"/>
      <c r="H15" s="5">
        <v>25000</v>
      </c>
      <c r="I15" s="5"/>
      <c r="J15" s="5">
        <v>25000</v>
      </c>
      <c r="K15" s="5"/>
      <c r="L15" s="5">
        <v>25000</v>
      </c>
      <c r="M15" s="5"/>
      <c r="N15" s="5">
        <v>25000</v>
      </c>
      <c r="O15" s="5"/>
      <c r="P15" s="5">
        <v>25000</v>
      </c>
      <c r="Q15" s="5"/>
      <c r="R15" s="5">
        <v>25000</v>
      </c>
      <c r="S15" s="5"/>
      <c r="T15" s="5">
        <v>25000</v>
      </c>
      <c r="U15" s="5"/>
      <c r="V15" s="5">
        <v>25000</v>
      </c>
      <c r="W15" s="5"/>
      <c r="X15" s="5">
        <v>25000</v>
      </c>
      <c r="Y15" s="5"/>
      <c r="Z15" s="8">
        <f t="shared" si="0"/>
        <v>300000</v>
      </c>
      <c r="AA15" s="8">
        <f t="shared" si="1"/>
        <v>50000</v>
      </c>
    </row>
    <row r="16" spans="1:27" x14ac:dyDescent="0.35">
      <c r="A16" s="7" t="s">
        <v>37</v>
      </c>
      <c r="B16" s="5">
        <v>0</v>
      </c>
      <c r="C16" s="5"/>
      <c r="D16" s="5">
        <v>40000</v>
      </c>
      <c r="E16" s="5"/>
      <c r="F16" s="5">
        <v>40000</v>
      </c>
      <c r="G16" s="5"/>
      <c r="H16" s="5">
        <v>40000</v>
      </c>
      <c r="I16" s="5"/>
      <c r="J16" s="5">
        <v>40000</v>
      </c>
      <c r="K16" s="5"/>
      <c r="L16" s="5">
        <v>40000</v>
      </c>
      <c r="M16" s="5"/>
      <c r="N16" s="5">
        <v>40000</v>
      </c>
      <c r="O16" s="5"/>
      <c r="P16" s="5">
        <v>40000</v>
      </c>
      <c r="Q16" s="5"/>
      <c r="R16" s="5">
        <v>40000</v>
      </c>
      <c r="S16" s="5"/>
      <c r="T16" s="5">
        <v>40000</v>
      </c>
      <c r="U16" s="5"/>
      <c r="V16" s="5">
        <v>40000</v>
      </c>
      <c r="W16" s="5"/>
      <c r="X16" s="5">
        <v>40000</v>
      </c>
      <c r="Y16" s="5"/>
      <c r="Z16" s="8">
        <f t="shared" si="0"/>
        <v>440000</v>
      </c>
      <c r="AA16" s="8">
        <f t="shared" si="1"/>
        <v>80000</v>
      </c>
    </row>
    <row r="17" spans="1:27" x14ac:dyDescent="0.35">
      <c r="A17" s="7" t="s">
        <v>38</v>
      </c>
      <c r="B17" s="5">
        <v>19000</v>
      </c>
      <c r="C17" s="5"/>
      <c r="D17" s="5"/>
      <c r="E17" s="5"/>
      <c r="F17" s="5"/>
      <c r="G17" s="5"/>
      <c r="H17" s="5">
        <v>19000</v>
      </c>
      <c r="I17" s="5"/>
      <c r="J17" s="5"/>
      <c r="K17" s="5"/>
      <c r="L17" s="5"/>
      <c r="M17" s="5"/>
      <c r="N17" s="5">
        <v>19000</v>
      </c>
      <c r="O17" s="5"/>
      <c r="P17" s="5"/>
      <c r="Q17" s="5"/>
      <c r="R17" s="5"/>
      <c r="S17" s="5"/>
      <c r="T17" s="5">
        <v>19000</v>
      </c>
      <c r="U17" s="5"/>
      <c r="V17" s="5"/>
      <c r="W17" s="5"/>
      <c r="X17" s="5"/>
      <c r="Y17" s="5"/>
      <c r="Z17" s="8">
        <f t="shared" si="0"/>
        <v>76000</v>
      </c>
      <c r="AA17" s="8">
        <f t="shared" si="1"/>
        <v>0</v>
      </c>
    </row>
    <row r="18" spans="1:27" x14ac:dyDescent="0.35">
      <c r="A18" s="7" t="s">
        <v>39</v>
      </c>
      <c r="B18" s="5">
        <v>24000</v>
      </c>
      <c r="C18" s="5"/>
      <c r="D18" s="5">
        <v>24000</v>
      </c>
      <c r="E18" s="5"/>
      <c r="F18" s="5">
        <v>24000</v>
      </c>
      <c r="G18" s="5"/>
      <c r="H18" s="5">
        <v>24000</v>
      </c>
      <c r="I18" s="5"/>
      <c r="J18" s="5">
        <v>24000</v>
      </c>
      <c r="K18" s="5"/>
      <c r="L18" s="5">
        <v>24000</v>
      </c>
      <c r="M18" s="5"/>
      <c r="N18" s="5">
        <v>24000</v>
      </c>
      <c r="O18" s="5"/>
      <c r="P18" s="5">
        <v>24000</v>
      </c>
      <c r="Q18" s="5"/>
      <c r="R18" s="5">
        <v>24000</v>
      </c>
      <c r="S18" s="5"/>
      <c r="T18" s="5">
        <v>24000</v>
      </c>
      <c r="U18" s="5"/>
      <c r="V18" s="5">
        <v>24000</v>
      </c>
      <c r="W18" s="5"/>
      <c r="X18" s="5">
        <v>24000</v>
      </c>
      <c r="Y18" s="5"/>
      <c r="Z18" s="8">
        <f t="shared" si="0"/>
        <v>288000</v>
      </c>
      <c r="AA18" s="8">
        <f t="shared" si="1"/>
        <v>48000</v>
      </c>
    </row>
    <row r="19" spans="1:27" x14ac:dyDescent="0.35">
      <c r="A19" s="7" t="s">
        <v>40</v>
      </c>
      <c r="B19" s="5"/>
      <c r="C19" s="5"/>
      <c r="D19" s="5">
        <v>33000</v>
      </c>
      <c r="E19" s="5"/>
      <c r="F19" s="5"/>
      <c r="G19" s="5"/>
      <c r="H19" s="5">
        <v>33000</v>
      </c>
      <c r="I19" s="5"/>
      <c r="J19" s="5"/>
      <c r="K19" s="5"/>
      <c r="L19" s="5">
        <v>33000</v>
      </c>
      <c r="M19" s="5"/>
      <c r="N19" s="5"/>
      <c r="O19" s="5"/>
      <c r="P19" s="5">
        <v>33000</v>
      </c>
      <c r="Q19" s="5"/>
      <c r="R19" s="5"/>
      <c r="S19" s="5"/>
      <c r="T19" s="5">
        <v>33000</v>
      </c>
      <c r="U19" s="5"/>
      <c r="V19" s="5"/>
      <c r="W19" s="5"/>
      <c r="X19" s="5">
        <v>33000</v>
      </c>
      <c r="Y19" s="5"/>
      <c r="Z19" s="8">
        <f t="shared" si="0"/>
        <v>198000</v>
      </c>
      <c r="AA19" s="8">
        <f t="shared" si="1"/>
        <v>33000</v>
      </c>
    </row>
    <row r="20" spans="1:27" x14ac:dyDescent="0.35">
      <c r="A20" s="7" t="s">
        <v>41</v>
      </c>
      <c r="B20" s="5">
        <v>20000</v>
      </c>
      <c r="C20" s="5"/>
      <c r="D20" s="5">
        <v>20000</v>
      </c>
      <c r="E20" s="5"/>
      <c r="F20" s="5">
        <v>20000</v>
      </c>
      <c r="G20" s="5"/>
      <c r="H20" s="5">
        <v>20000</v>
      </c>
      <c r="I20" s="5"/>
      <c r="J20" s="5">
        <v>20000</v>
      </c>
      <c r="K20" s="5"/>
      <c r="L20" s="5">
        <v>20000</v>
      </c>
      <c r="M20" s="5"/>
      <c r="N20" s="5">
        <v>20000</v>
      </c>
      <c r="O20" s="5"/>
      <c r="P20" s="5">
        <v>20000</v>
      </c>
      <c r="Q20" s="5"/>
      <c r="R20" s="5">
        <v>20000</v>
      </c>
      <c r="S20" s="5"/>
      <c r="T20" s="5">
        <v>20000</v>
      </c>
      <c r="U20" s="5"/>
      <c r="V20" s="5">
        <v>20000</v>
      </c>
      <c r="W20" s="5"/>
      <c r="X20" s="5">
        <v>20000</v>
      </c>
      <c r="Y20" s="5"/>
      <c r="Z20" s="8">
        <f t="shared" si="0"/>
        <v>240000</v>
      </c>
      <c r="AA20" s="8">
        <f t="shared" si="1"/>
        <v>40000</v>
      </c>
    </row>
    <row r="21" spans="1:27" x14ac:dyDescent="0.35">
      <c r="A21" s="7" t="s">
        <v>42</v>
      </c>
      <c r="B21" s="5">
        <v>0</v>
      </c>
      <c r="C21" s="5"/>
      <c r="D21" s="5">
        <v>0</v>
      </c>
      <c r="E21" s="5"/>
      <c r="F21" s="5">
        <v>0</v>
      </c>
      <c r="G21" s="5"/>
      <c r="H21" s="5">
        <v>0</v>
      </c>
      <c r="I21" s="5"/>
      <c r="J21" s="5">
        <v>0</v>
      </c>
      <c r="K21" s="5"/>
      <c r="L21" s="5">
        <v>540000</v>
      </c>
      <c r="M21" s="5"/>
      <c r="N21" s="5">
        <v>0</v>
      </c>
      <c r="O21" s="5"/>
      <c r="P21" s="5">
        <v>0</v>
      </c>
      <c r="Q21" s="5"/>
      <c r="R21" s="5">
        <v>0</v>
      </c>
      <c r="S21" s="5"/>
      <c r="T21" s="5">
        <v>0</v>
      </c>
      <c r="U21" s="5"/>
      <c r="V21" s="5">
        <v>0</v>
      </c>
      <c r="W21" s="5"/>
      <c r="X21" s="5">
        <v>0</v>
      </c>
      <c r="Y21" s="5"/>
      <c r="Z21" s="8">
        <v>540000</v>
      </c>
      <c r="AA21" s="8"/>
    </row>
    <row r="22" spans="1:27" ht="15.75" customHeight="1" x14ac:dyDescent="0.35">
      <c r="A22" s="7" t="s">
        <v>29</v>
      </c>
      <c r="B22" s="9">
        <f>+SUM(B10:B21)</f>
        <v>505819</v>
      </c>
      <c r="C22" s="9"/>
      <c r="D22" s="9">
        <f>+SUM(D10:D20)</f>
        <v>559819</v>
      </c>
      <c r="E22" s="9"/>
      <c r="F22" s="9">
        <f>+SUM(F10:F20)</f>
        <v>526819</v>
      </c>
      <c r="G22" s="9"/>
      <c r="H22" s="9">
        <f>+SUM(H10:H20)</f>
        <v>578819</v>
      </c>
      <c r="I22" s="9"/>
      <c r="J22" s="9">
        <f>+SUM(J10:J20)</f>
        <v>526819</v>
      </c>
      <c r="K22" s="9"/>
      <c r="L22" s="9">
        <f>+SUM(L10:L21)</f>
        <v>1099819</v>
      </c>
      <c r="M22" s="9"/>
      <c r="N22" s="9">
        <f>+SUM(N10:N20)</f>
        <v>545819</v>
      </c>
      <c r="O22" s="9"/>
      <c r="P22" s="9">
        <f>+SUM(P10:P20)</f>
        <v>559819</v>
      </c>
      <c r="Q22" s="9"/>
      <c r="R22" s="9">
        <f>+SUM(R10:R20)</f>
        <v>526819</v>
      </c>
      <c r="S22" s="9"/>
      <c r="T22" s="9">
        <f>+SUM(T10:T20)</f>
        <v>578819</v>
      </c>
      <c r="U22" s="9"/>
      <c r="V22" s="9">
        <f>+SUM(V10:V20)</f>
        <v>526819</v>
      </c>
      <c r="W22" s="9">
        <f>+SUM(W10:W20)</f>
        <v>0</v>
      </c>
      <c r="X22" s="9">
        <f>+SUM(X10:X20)</f>
        <v>559819</v>
      </c>
      <c r="Y22" s="9">
        <f>+SUM(Y10:Y20)</f>
        <v>0</v>
      </c>
      <c r="Z22" s="8">
        <f t="shared" ref="Z22:Z51" si="2">+B22+D22+F22+H22+J22+L22+N22+P22+R22+T22+V22+X22</f>
        <v>7095828</v>
      </c>
      <c r="AA22" s="8">
        <f t="shared" ref="AA22:AA51" si="3">+C22+E22+G22+I22+K22+M22+O22+Q22+S22+U22+V22+X22</f>
        <v>1086638</v>
      </c>
    </row>
    <row r="23" spans="1:27" ht="15.75" customHeight="1" x14ac:dyDescent="0.3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8">
        <f t="shared" si="2"/>
        <v>0</v>
      </c>
      <c r="AA23" s="8">
        <f t="shared" si="3"/>
        <v>0</v>
      </c>
    </row>
    <row r="24" spans="1:27" ht="15.75" customHeight="1" x14ac:dyDescent="0.35">
      <c r="A24" s="10" t="s">
        <v>43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8">
        <f t="shared" si="2"/>
        <v>0</v>
      </c>
      <c r="AA24" s="8">
        <f t="shared" si="3"/>
        <v>0</v>
      </c>
    </row>
    <row r="25" spans="1:27" ht="15.75" customHeight="1" x14ac:dyDescent="0.35">
      <c r="A25" s="7" t="s">
        <v>44</v>
      </c>
      <c r="B25" s="5">
        <v>600000</v>
      </c>
      <c r="C25" s="5"/>
      <c r="D25" s="5">
        <f>D47*0.7</f>
        <v>609700</v>
      </c>
      <c r="E25" s="5"/>
      <c r="F25" s="5">
        <f>F45*0.7</f>
        <v>2100000</v>
      </c>
      <c r="G25" s="5"/>
      <c r="H25" s="5">
        <f>H45*0.7</f>
        <v>7000000</v>
      </c>
      <c r="I25" s="5"/>
      <c r="J25" s="5">
        <f>J45*0.7</f>
        <v>7349999.9999999991</v>
      </c>
      <c r="K25" s="5"/>
      <c r="L25" s="5">
        <f>L45*0.7</f>
        <v>5600000</v>
      </c>
      <c r="M25" s="5"/>
      <c r="N25" s="5">
        <f>N45*0.7</f>
        <v>8189999.9999999991</v>
      </c>
      <c r="O25" s="5"/>
      <c r="P25" s="5">
        <f>P45*0.7</f>
        <v>12600000</v>
      </c>
      <c r="Q25" s="5"/>
      <c r="R25" s="5">
        <f>R45*0.7</f>
        <v>11900000</v>
      </c>
      <c r="S25" s="5"/>
      <c r="T25" s="5">
        <f>T45*0.7</f>
        <v>7699999.9999999991</v>
      </c>
      <c r="U25" s="5"/>
      <c r="V25" s="5">
        <f>V45*0.7</f>
        <v>6300000</v>
      </c>
      <c r="W25" s="5"/>
      <c r="X25" s="5">
        <f>X45*0.7</f>
        <v>420000</v>
      </c>
      <c r="Y25" s="5"/>
      <c r="Z25" s="8">
        <f t="shared" si="2"/>
        <v>70369700</v>
      </c>
      <c r="AA25" s="8">
        <f t="shared" si="3"/>
        <v>6720000</v>
      </c>
    </row>
    <row r="26" spans="1:27" ht="15.75" customHeight="1" x14ac:dyDescent="0.35">
      <c r="A26" s="7" t="s">
        <v>45</v>
      </c>
      <c r="B26" s="5">
        <v>850000</v>
      </c>
      <c r="C26" s="5"/>
      <c r="D26" s="5">
        <v>850000</v>
      </c>
      <c r="E26" s="5"/>
      <c r="F26" s="5">
        <v>850000</v>
      </c>
      <c r="G26" s="5"/>
      <c r="H26" s="5">
        <v>850000</v>
      </c>
      <c r="I26" s="5"/>
      <c r="J26" s="5">
        <v>850000</v>
      </c>
      <c r="K26" s="5"/>
      <c r="L26" s="5">
        <v>850000</v>
      </c>
      <c r="M26" s="5"/>
      <c r="N26" s="5">
        <v>850000</v>
      </c>
      <c r="O26" s="5"/>
      <c r="P26" s="5">
        <v>850000</v>
      </c>
      <c r="Q26" s="5"/>
      <c r="R26" s="5">
        <v>850000</v>
      </c>
      <c r="S26" s="5"/>
      <c r="T26" s="5">
        <v>850000</v>
      </c>
      <c r="U26" s="5"/>
      <c r="V26" s="5">
        <v>850000</v>
      </c>
      <c r="W26" s="5"/>
      <c r="X26" s="5">
        <v>850000</v>
      </c>
      <c r="Y26" s="5"/>
      <c r="Z26" s="8">
        <f t="shared" si="2"/>
        <v>10200000</v>
      </c>
      <c r="AA26" s="8">
        <f t="shared" si="3"/>
        <v>1700000</v>
      </c>
    </row>
    <row r="27" spans="1:27" ht="15.75" customHeight="1" x14ac:dyDescent="0.35">
      <c r="A27" s="7" t="s">
        <v>46</v>
      </c>
      <c r="B27" s="5">
        <v>100000</v>
      </c>
      <c r="C27" s="5"/>
      <c r="D27" s="5">
        <v>100000</v>
      </c>
      <c r="E27" s="5"/>
      <c r="F27" s="5">
        <v>100000</v>
      </c>
      <c r="G27" s="5"/>
      <c r="H27" s="5">
        <v>100000</v>
      </c>
      <c r="I27" s="5"/>
      <c r="J27" s="5">
        <v>100000</v>
      </c>
      <c r="K27" s="5"/>
      <c r="L27" s="5">
        <v>100000</v>
      </c>
      <c r="M27" s="5"/>
      <c r="N27" s="5">
        <v>100000</v>
      </c>
      <c r="O27" s="5"/>
      <c r="P27" s="5">
        <v>100000</v>
      </c>
      <c r="Q27" s="5"/>
      <c r="R27" s="5">
        <v>100000</v>
      </c>
      <c r="S27" s="5"/>
      <c r="T27" s="5">
        <v>100000</v>
      </c>
      <c r="U27" s="5"/>
      <c r="V27" s="5">
        <v>100000</v>
      </c>
      <c r="W27" s="5"/>
      <c r="X27" s="5">
        <v>100000</v>
      </c>
      <c r="Y27" s="5"/>
      <c r="Z27" s="8">
        <f t="shared" si="2"/>
        <v>1200000</v>
      </c>
      <c r="AA27" s="8">
        <f t="shared" si="3"/>
        <v>200000</v>
      </c>
    </row>
    <row r="28" spans="1:27" ht="15.75" customHeight="1" x14ac:dyDescent="0.35">
      <c r="A28" s="7" t="s">
        <v>47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8">
        <f t="shared" si="2"/>
        <v>0</v>
      </c>
      <c r="AA28" s="8">
        <f t="shared" si="3"/>
        <v>0</v>
      </c>
    </row>
    <row r="29" spans="1:27" ht="15.75" customHeight="1" x14ac:dyDescent="0.35">
      <c r="A29" s="7" t="s">
        <v>48</v>
      </c>
      <c r="B29" s="5">
        <v>75000</v>
      </c>
      <c r="C29" s="5"/>
      <c r="D29" s="5">
        <v>75000</v>
      </c>
      <c r="E29" s="5"/>
      <c r="F29" s="5">
        <v>75000</v>
      </c>
      <c r="G29" s="5"/>
      <c r="H29" s="5">
        <v>75000</v>
      </c>
      <c r="I29" s="5"/>
      <c r="J29" s="5">
        <v>75000</v>
      </c>
      <c r="K29" s="5"/>
      <c r="L29" s="5">
        <v>75000</v>
      </c>
      <c r="M29" s="5"/>
      <c r="N29" s="5">
        <v>75000</v>
      </c>
      <c r="O29" s="5"/>
      <c r="P29" s="5">
        <v>75000</v>
      </c>
      <c r="Q29" s="5"/>
      <c r="R29" s="5">
        <v>75000</v>
      </c>
      <c r="S29" s="5"/>
      <c r="T29" s="5">
        <v>75000</v>
      </c>
      <c r="U29" s="5"/>
      <c r="V29" s="5">
        <v>75000</v>
      </c>
      <c r="W29" s="5"/>
      <c r="X29" s="5">
        <v>75000</v>
      </c>
      <c r="Y29" s="5"/>
      <c r="Z29" s="8">
        <f t="shared" si="2"/>
        <v>900000</v>
      </c>
      <c r="AA29" s="8">
        <f t="shared" si="3"/>
        <v>150000</v>
      </c>
    </row>
    <row r="30" spans="1:27" ht="15.75" customHeight="1" x14ac:dyDescent="0.35">
      <c r="A30" s="7" t="s">
        <v>49</v>
      </c>
      <c r="B30" s="5">
        <v>40000</v>
      </c>
      <c r="C30" s="5"/>
      <c r="D30" s="5">
        <v>100000</v>
      </c>
      <c r="E30" s="5"/>
      <c r="F30" s="5">
        <v>100000</v>
      </c>
      <c r="G30" s="5"/>
      <c r="H30" s="5">
        <f>+F45*0.025</f>
        <v>75000</v>
      </c>
      <c r="I30" s="5"/>
      <c r="J30" s="5">
        <f>+H45*0.025</f>
        <v>250000</v>
      </c>
      <c r="K30" s="5"/>
      <c r="L30" s="5">
        <f>+J45*0.025</f>
        <v>262500</v>
      </c>
      <c r="M30" s="5"/>
      <c r="N30" s="5">
        <f>+L45*0.025</f>
        <v>200000</v>
      </c>
      <c r="O30" s="5"/>
      <c r="P30" s="5">
        <f>+N45*0.025</f>
        <v>292500</v>
      </c>
      <c r="Q30" s="5"/>
      <c r="R30" s="5">
        <f>+P45*0.025+200282</f>
        <v>650282</v>
      </c>
      <c r="S30" s="5"/>
      <c r="T30" s="5">
        <f>+R45*0.05</f>
        <v>850000</v>
      </c>
      <c r="U30" s="5"/>
      <c r="V30" s="5">
        <f>+T45*0.05</f>
        <v>550000</v>
      </c>
      <c r="W30" s="5"/>
      <c r="X30" s="5">
        <f>+V45*0.05</f>
        <v>450000</v>
      </c>
      <c r="Y30" s="5"/>
      <c r="Z30" s="8">
        <f t="shared" si="2"/>
        <v>3820282</v>
      </c>
      <c r="AA30" s="8">
        <f t="shared" si="3"/>
        <v>1000000</v>
      </c>
    </row>
    <row r="31" spans="1:27" ht="15.75" customHeight="1" x14ac:dyDescent="0.35">
      <c r="A31" s="7" t="s">
        <v>50</v>
      </c>
      <c r="B31" s="5">
        <v>80000</v>
      </c>
      <c r="C31" s="5"/>
      <c r="D31" s="5">
        <f>+B45*0.05</f>
        <v>0</v>
      </c>
      <c r="E31" s="5"/>
      <c r="F31" s="5">
        <f>+D45*0.05</f>
        <v>40000</v>
      </c>
      <c r="G31" s="5"/>
      <c r="H31" s="5">
        <f>+F45*0.05</f>
        <v>150000</v>
      </c>
      <c r="I31" s="5"/>
      <c r="J31" s="5">
        <f>+H45*0.05</f>
        <v>500000</v>
      </c>
      <c r="K31" s="5"/>
      <c r="L31" s="5">
        <f>+J45*0.05</f>
        <v>525000</v>
      </c>
      <c r="M31" s="5"/>
      <c r="N31" s="5">
        <f>+L45*0.05</f>
        <v>400000</v>
      </c>
      <c r="O31" s="5"/>
      <c r="P31" s="5">
        <f>+N45*0.05</f>
        <v>585000</v>
      </c>
      <c r="Q31" s="5"/>
      <c r="R31" s="5">
        <f>+P45*0.05</f>
        <v>900000</v>
      </c>
      <c r="S31" s="5"/>
      <c r="T31" s="5">
        <f>+R45*0.05</f>
        <v>850000</v>
      </c>
      <c r="U31" s="5"/>
      <c r="V31" s="5">
        <f>+T45*0.05</f>
        <v>550000</v>
      </c>
      <c r="W31" s="5"/>
      <c r="X31" s="5">
        <f>+V45*0.05</f>
        <v>450000</v>
      </c>
      <c r="Y31" s="5"/>
      <c r="Z31" s="8">
        <f t="shared" si="2"/>
        <v>5030000</v>
      </c>
      <c r="AA31" s="8">
        <f t="shared" si="3"/>
        <v>1000000</v>
      </c>
    </row>
    <row r="32" spans="1:27" ht="15.75" customHeight="1" x14ac:dyDescent="0.35">
      <c r="A32" s="7" t="s">
        <v>51</v>
      </c>
      <c r="B32" s="5">
        <v>50000</v>
      </c>
      <c r="C32" s="5"/>
      <c r="D32" s="5"/>
      <c r="E32" s="5"/>
      <c r="F32" s="5">
        <v>50000</v>
      </c>
      <c r="G32" s="5"/>
      <c r="H32" s="5">
        <v>50000</v>
      </c>
      <c r="I32" s="5"/>
      <c r="J32" s="5">
        <v>50000</v>
      </c>
      <c r="K32" s="5"/>
      <c r="L32" s="5">
        <v>50000</v>
      </c>
      <c r="M32" s="5"/>
      <c r="N32" s="5">
        <v>50000</v>
      </c>
      <c r="O32" s="5"/>
      <c r="P32" s="5">
        <v>50000</v>
      </c>
      <c r="Q32" s="5"/>
      <c r="R32" s="5">
        <v>50000</v>
      </c>
      <c r="S32" s="5"/>
      <c r="T32" s="5">
        <v>50000</v>
      </c>
      <c r="U32" s="5"/>
      <c r="V32" s="5">
        <v>50000</v>
      </c>
      <c r="W32" s="5"/>
      <c r="X32" s="5">
        <v>50000</v>
      </c>
      <c r="Y32" s="5"/>
      <c r="Z32" s="8">
        <f t="shared" si="2"/>
        <v>550000</v>
      </c>
      <c r="AA32" s="8">
        <f t="shared" si="3"/>
        <v>100000</v>
      </c>
    </row>
    <row r="33" spans="1:27" ht="15.75" customHeight="1" x14ac:dyDescent="0.35">
      <c r="A33" s="7" t="s">
        <v>30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>
        <v>650000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8">
        <f t="shared" si="2"/>
        <v>650000</v>
      </c>
      <c r="AA33" s="8">
        <f t="shared" si="3"/>
        <v>0</v>
      </c>
    </row>
    <row r="34" spans="1:27" ht="15.75" customHeight="1" x14ac:dyDescent="0.35">
      <c r="A34" s="7" t="s">
        <v>29</v>
      </c>
      <c r="B34" s="9">
        <f>SUM(B25:B33)</f>
        <v>1795000</v>
      </c>
      <c r="C34" s="9"/>
      <c r="D34" s="9">
        <f>SUM(D25:D33)</f>
        <v>1734700</v>
      </c>
      <c r="E34" s="9"/>
      <c r="F34" s="9">
        <f>SUM(F25:F33)</f>
        <v>3315000</v>
      </c>
      <c r="G34" s="9"/>
      <c r="H34" s="9">
        <f>SUM(H25:H33)</f>
        <v>8300000</v>
      </c>
      <c r="I34" s="9"/>
      <c r="J34" s="9">
        <f>SUM(J25:J33)</f>
        <v>9175000</v>
      </c>
      <c r="K34" s="9"/>
      <c r="L34" s="9">
        <f>SUM(L25:L33)</f>
        <v>8112500</v>
      </c>
      <c r="M34" s="9"/>
      <c r="N34" s="9">
        <f>SUM(N25:N33)</f>
        <v>9865000</v>
      </c>
      <c r="O34" s="9"/>
      <c r="P34" s="9">
        <f>SUM(P25:P33)</f>
        <v>14552500</v>
      </c>
      <c r="Q34" s="9"/>
      <c r="R34" s="9">
        <f>SUM(R25:R33)</f>
        <v>14525282</v>
      </c>
      <c r="S34" s="9"/>
      <c r="T34" s="9">
        <f>SUM(T25:T33)</f>
        <v>10475000</v>
      </c>
      <c r="U34" s="9"/>
      <c r="V34" s="9">
        <f>SUM(V25:V33)</f>
        <v>8475000</v>
      </c>
      <c r="W34" s="9">
        <f>SUM(W25:W33)</f>
        <v>0</v>
      </c>
      <c r="X34" s="9">
        <f>SUM(X25:X33)</f>
        <v>2395000</v>
      </c>
      <c r="Y34" s="9">
        <f>SUM(Y25:Y33)</f>
        <v>0</v>
      </c>
      <c r="Z34" s="8">
        <f t="shared" si="2"/>
        <v>92719982</v>
      </c>
      <c r="AA34" s="8">
        <f t="shared" si="3"/>
        <v>10870000</v>
      </c>
    </row>
    <row r="35" spans="1:27" ht="15.75" customHeight="1" x14ac:dyDescent="0.3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8">
        <f t="shared" si="2"/>
        <v>0</v>
      </c>
      <c r="AA35" s="8">
        <f t="shared" si="3"/>
        <v>0</v>
      </c>
    </row>
    <row r="36" spans="1:27" ht="15.75" customHeight="1" x14ac:dyDescent="0.35">
      <c r="A36" s="10" t="s">
        <v>52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8">
        <f t="shared" si="2"/>
        <v>0</v>
      </c>
      <c r="AA36" s="8">
        <f t="shared" si="3"/>
        <v>0</v>
      </c>
    </row>
    <row r="37" spans="1:27" ht="15.75" customHeight="1" x14ac:dyDescent="0.35">
      <c r="A37" s="7" t="s">
        <v>53</v>
      </c>
      <c r="B37" s="5">
        <v>173514</v>
      </c>
      <c r="C37" s="5"/>
      <c r="D37" s="5">
        <v>670000</v>
      </c>
      <c r="E37" s="5"/>
      <c r="F37" s="5">
        <v>895000</v>
      </c>
      <c r="G37" s="5"/>
      <c r="H37" s="5">
        <v>925000</v>
      </c>
      <c r="I37" s="5"/>
      <c r="J37" s="5">
        <v>950000</v>
      </c>
      <c r="K37" s="5"/>
      <c r="L37" s="5">
        <v>450000</v>
      </c>
      <c r="M37" s="5"/>
      <c r="N37" s="5">
        <v>1000000</v>
      </c>
      <c r="O37" s="5"/>
      <c r="P37" s="5">
        <v>1300000</v>
      </c>
      <c r="Q37" s="5"/>
      <c r="R37" s="5">
        <v>1680000</v>
      </c>
      <c r="S37" s="5"/>
      <c r="T37" s="5">
        <v>1058740</v>
      </c>
      <c r="U37" s="5"/>
      <c r="V37" s="5">
        <v>520000</v>
      </c>
      <c r="W37" s="5"/>
      <c r="X37" s="5">
        <v>730000</v>
      </c>
      <c r="Y37" s="5"/>
      <c r="Z37" s="8">
        <f t="shared" si="2"/>
        <v>10352254</v>
      </c>
      <c r="AA37" s="8">
        <f t="shared" si="3"/>
        <v>1250000</v>
      </c>
    </row>
    <row r="38" spans="1:27" ht="15.75" customHeight="1" x14ac:dyDescent="0.35">
      <c r="A38" s="7" t="s">
        <v>54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8">
        <f t="shared" si="2"/>
        <v>0</v>
      </c>
      <c r="AA38" s="8">
        <f t="shared" si="3"/>
        <v>0</v>
      </c>
    </row>
    <row r="39" spans="1:27" ht="15.75" customHeight="1" x14ac:dyDescent="0.35">
      <c r="A39" s="7" t="s">
        <v>30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8">
        <f t="shared" si="2"/>
        <v>0</v>
      </c>
      <c r="AA39" s="8">
        <f t="shared" si="3"/>
        <v>0</v>
      </c>
    </row>
    <row r="40" spans="1:27" ht="15.75" customHeight="1" x14ac:dyDescent="0.35">
      <c r="A40" s="7" t="s">
        <v>29</v>
      </c>
      <c r="B40" s="9">
        <f>SUM(B37:B39)</f>
        <v>173514</v>
      </c>
      <c r="C40" s="9"/>
      <c r="D40" s="9">
        <f>SUM(D37:D39)</f>
        <v>670000</v>
      </c>
      <c r="E40" s="9"/>
      <c r="F40" s="9">
        <f>SUM(F37:F39)</f>
        <v>895000</v>
      </c>
      <c r="G40" s="9"/>
      <c r="H40" s="9">
        <f>SUM(H37:H39)</f>
        <v>925000</v>
      </c>
      <c r="I40" s="9"/>
      <c r="J40" s="9">
        <f>SUM(J37:J39)</f>
        <v>950000</v>
      </c>
      <c r="K40" s="9"/>
      <c r="L40" s="9">
        <f>SUM(L37:L39)</f>
        <v>450000</v>
      </c>
      <c r="M40" s="9"/>
      <c r="N40" s="9">
        <f>SUM(N37:N39)</f>
        <v>1000000</v>
      </c>
      <c r="O40" s="9"/>
      <c r="P40" s="9">
        <f>SUM(P37:P39)</f>
        <v>1300000</v>
      </c>
      <c r="Q40" s="9"/>
      <c r="R40" s="9">
        <f>SUM(R37:R39)</f>
        <v>1680000</v>
      </c>
      <c r="S40" s="9"/>
      <c r="T40" s="9">
        <f>SUM(T37:T39)</f>
        <v>1058740</v>
      </c>
      <c r="U40" s="9"/>
      <c r="V40" s="9">
        <f>SUM(V37:V39)</f>
        <v>520000</v>
      </c>
      <c r="W40" s="9">
        <f>SUM(W37:W39)</f>
        <v>0</v>
      </c>
      <c r="X40" s="9">
        <f>SUM(X37:X39)</f>
        <v>730000</v>
      </c>
      <c r="Y40" s="9">
        <f>SUM(Y37:Y39)</f>
        <v>0</v>
      </c>
      <c r="Z40" s="8">
        <f t="shared" si="2"/>
        <v>10352254</v>
      </c>
      <c r="AA40" s="8">
        <f t="shared" si="3"/>
        <v>1250000</v>
      </c>
    </row>
    <row r="41" spans="1:27" ht="15.75" customHeight="1" x14ac:dyDescent="0.35">
      <c r="A41" s="7" t="s">
        <v>55</v>
      </c>
      <c r="B41" s="11">
        <f>+B40+B34+B22+B8</f>
        <v>4422826</v>
      </c>
      <c r="C41" s="11"/>
      <c r="D41" s="11">
        <f>+D40+D34+D22+D8</f>
        <v>5713952</v>
      </c>
      <c r="E41" s="11"/>
      <c r="F41" s="11">
        <f>+F40+F34+F22+F8</f>
        <v>7665952</v>
      </c>
      <c r="G41" s="11"/>
      <c r="H41" s="11">
        <f>+H40+H34+H22+H8</f>
        <v>12389910</v>
      </c>
      <c r="I41" s="11"/>
      <c r="J41" s="11">
        <f>+J40+J34+J22+J8</f>
        <v>13259282</v>
      </c>
      <c r="K41" s="11"/>
      <c r="L41" s="11">
        <f>+L40+L34+L22+L8</f>
        <v>12287592</v>
      </c>
      <c r="M41" s="11"/>
      <c r="N41" s="11">
        <f>+N40+N34+N22+N8</f>
        <v>13679892</v>
      </c>
      <c r="O41" s="11"/>
      <c r="P41" s="11">
        <f>+P40+P34+P22+P8</f>
        <v>19073212</v>
      </c>
      <c r="Q41" s="11"/>
      <c r="R41" s="11">
        <f>+R40+R34+R22+R8</f>
        <v>19995886</v>
      </c>
      <c r="S41" s="11"/>
      <c r="T41" s="11">
        <f>+T40+T34+T22+T8</f>
        <v>15276344</v>
      </c>
      <c r="U41" s="11"/>
      <c r="V41" s="11">
        <f>+V40+V34+V22+V8</f>
        <v>12685604</v>
      </c>
      <c r="W41" s="11">
        <f>+W40+W34+W22+W8</f>
        <v>0</v>
      </c>
      <c r="X41" s="11">
        <f>+X40+X34+X22+X8</f>
        <v>6003760</v>
      </c>
      <c r="Y41" s="11">
        <f>+Y40+Y34+Y22+Y8</f>
        <v>0</v>
      </c>
      <c r="Z41" s="8">
        <f t="shared" si="2"/>
        <v>142454212</v>
      </c>
      <c r="AA41" s="8">
        <f t="shared" si="3"/>
        <v>18689364</v>
      </c>
    </row>
    <row r="42" spans="1:27" ht="15.75" customHeight="1" x14ac:dyDescent="0.35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8">
        <f t="shared" si="2"/>
        <v>0</v>
      </c>
      <c r="AA42" s="8">
        <f t="shared" si="3"/>
        <v>0</v>
      </c>
    </row>
    <row r="43" spans="1:27" ht="15.75" customHeight="1" x14ac:dyDescent="0.35">
      <c r="A43" s="10" t="s">
        <v>56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8">
        <f t="shared" si="2"/>
        <v>0</v>
      </c>
      <c r="AA43" s="8">
        <f t="shared" si="3"/>
        <v>0</v>
      </c>
    </row>
    <row r="44" spans="1:27" ht="15.75" customHeight="1" x14ac:dyDescent="0.35">
      <c r="A44" s="7" t="s">
        <v>57</v>
      </c>
      <c r="B44" s="5">
        <v>6000000</v>
      </c>
      <c r="C44" s="5"/>
      <c r="D44" s="5">
        <v>6000000</v>
      </c>
      <c r="E44" s="5"/>
      <c r="F44" s="5">
        <v>2000000</v>
      </c>
      <c r="G44" s="5"/>
      <c r="H44" s="5">
        <v>1000000</v>
      </c>
      <c r="I44" s="5"/>
      <c r="J44" s="5">
        <v>1000000</v>
      </c>
      <c r="K44" s="5"/>
      <c r="L44" s="5">
        <v>1000000</v>
      </c>
      <c r="M44" s="5"/>
      <c r="N44" s="5">
        <v>1000000</v>
      </c>
      <c r="O44" s="5"/>
      <c r="P44" s="5">
        <v>1000000</v>
      </c>
      <c r="Q44" s="5"/>
      <c r="R44" s="5">
        <v>2000000</v>
      </c>
      <c r="S44" s="5"/>
      <c r="T44" s="5">
        <v>2000000</v>
      </c>
      <c r="U44" s="5"/>
      <c r="V44" s="5">
        <v>2000000</v>
      </c>
      <c r="W44" s="5"/>
      <c r="X44" s="5">
        <v>2000000</v>
      </c>
      <c r="Y44" s="5"/>
      <c r="Z44" s="8">
        <f t="shared" si="2"/>
        <v>27000000</v>
      </c>
      <c r="AA44" s="8">
        <f t="shared" si="3"/>
        <v>4000000</v>
      </c>
    </row>
    <row r="45" spans="1:27" ht="15.75" customHeight="1" x14ac:dyDescent="0.35">
      <c r="A45" s="7" t="s">
        <v>58</v>
      </c>
      <c r="B45" s="5">
        <v>0</v>
      </c>
      <c r="C45" s="5"/>
      <c r="D45" s="5">
        <v>800000</v>
      </c>
      <c r="E45" s="5"/>
      <c r="F45" s="5">
        <v>3000000</v>
      </c>
      <c r="G45" s="5"/>
      <c r="H45" s="5">
        <v>10000000</v>
      </c>
      <c r="I45" s="5"/>
      <c r="J45" s="5">
        <v>10500000</v>
      </c>
      <c r="K45" s="5"/>
      <c r="L45" s="5">
        <v>8000000</v>
      </c>
      <c r="M45" s="5"/>
      <c r="N45" s="5">
        <v>11700000</v>
      </c>
      <c r="O45" s="5"/>
      <c r="P45" s="5">
        <v>18000000</v>
      </c>
      <c r="Q45" s="5"/>
      <c r="R45" s="5">
        <v>17000000</v>
      </c>
      <c r="S45" s="5"/>
      <c r="T45" s="5">
        <v>11000000</v>
      </c>
      <c r="U45" s="5"/>
      <c r="V45" s="5">
        <v>9000000</v>
      </c>
      <c r="W45" s="5"/>
      <c r="X45" s="5">
        <v>600000</v>
      </c>
      <c r="Y45" s="5"/>
      <c r="Z45" s="8">
        <f t="shared" si="2"/>
        <v>99600000</v>
      </c>
      <c r="AA45" s="8">
        <f t="shared" si="3"/>
        <v>9600000</v>
      </c>
    </row>
    <row r="46" spans="1:27" ht="15.75" customHeight="1" x14ac:dyDescent="0.35">
      <c r="A46" s="7" t="s">
        <v>59</v>
      </c>
      <c r="B46" s="5"/>
      <c r="C46" s="5"/>
      <c r="D46" s="5">
        <v>110000</v>
      </c>
      <c r="E46" s="5"/>
      <c r="F46" s="5">
        <v>160000</v>
      </c>
      <c r="G46" s="5"/>
      <c r="H46" s="5">
        <v>230000</v>
      </c>
      <c r="I46" s="5"/>
      <c r="J46" s="5">
        <v>200000</v>
      </c>
      <c r="K46" s="5"/>
      <c r="L46" s="5">
        <v>460000</v>
      </c>
      <c r="M46" s="5"/>
      <c r="N46" s="5">
        <v>160000</v>
      </c>
      <c r="O46" s="5"/>
      <c r="P46" s="5">
        <v>230000</v>
      </c>
      <c r="Q46" s="5"/>
      <c r="R46" s="5">
        <v>230000</v>
      </c>
      <c r="S46" s="5"/>
      <c r="T46" s="5">
        <v>600000</v>
      </c>
      <c r="U46" s="5"/>
      <c r="V46" s="5">
        <v>200000</v>
      </c>
      <c r="W46" s="5"/>
      <c r="X46" s="5">
        <v>500000</v>
      </c>
      <c r="Y46" s="5"/>
      <c r="Z46" s="8">
        <f t="shared" si="2"/>
        <v>3080000</v>
      </c>
      <c r="AA46" s="8">
        <f t="shared" si="3"/>
        <v>700000</v>
      </c>
    </row>
    <row r="47" spans="1:27" ht="15.75" customHeight="1" x14ac:dyDescent="0.35">
      <c r="A47" s="7" t="s">
        <v>60</v>
      </c>
      <c r="B47" s="5"/>
      <c r="C47" s="5"/>
      <c r="D47" s="5">
        <f>D37*1.3</f>
        <v>871000</v>
      </c>
      <c r="E47" s="5"/>
      <c r="F47" s="5">
        <f>F37*1.3</f>
        <v>1163500</v>
      </c>
      <c r="G47" s="5"/>
      <c r="H47" s="5">
        <f>H37*1.3</f>
        <v>1202500</v>
      </c>
      <c r="I47" s="5"/>
      <c r="J47" s="5">
        <f>J37*1.3</f>
        <v>1235000</v>
      </c>
      <c r="K47" s="5"/>
      <c r="L47" s="5">
        <f>L37*1.3</f>
        <v>585000</v>
      </c>
      <c r="M47" s="5"/>
      <c r="N47" s="5">
        <f>N37*1.3</f>
        <v>1300000</v>
      </c>
      <c r="O47" s="5"/>
      <c r="P47" s="5">
        <f>P37*1.3</f>
        <v>1690000</v>
      </c>
      <c r="Q47" s="5"/>
      <c r="R47" s="5">
        <f>R37*1.3</f>
        <v>2184000</v>
      </c>
      <c r="S47" s="5"/>
      <c r="T47" s="5">
        <f>T37*1.3</f>
        <v>1376362</v>
      </c>
      <c r="U47" s="5"/>
      <c r="V47" s="5">
        <f>V37*1.3</f>
        <v>676000</v>
      </c>
      <c r="W47" s="5"/>
      <c r="X47" s="5">
        <f>X37*1.3</f>
        <v>949000</v>
      </c>
      <c r="Y47" s="5"/>
      <c r="Z47" s="8">
        <f t="shared" si="2"/>
        <v>13232362</v>
      </c>
      <c r="AA47" s="8">
        <f t="shared" si="3"/>
        <v>1625000</v>
      </c>
    </row>
    <row r="48" spans="1:27" ht="15.75" customHeight="1" x14ac:dyDescent="0.35">
      <c r="A48" s="7" t="s">
        <v>61</v>
      </c>
      <c r="B48" s="5">
        <v>0</v>
      </c>
      <c r="C48" s="5"/>
      <c r="D48" s="5">
        <v>0</v>
      </c>
      <c r="E48" s="5"/>
      <c r="F48" s="5">
        <v>0</v>
      </c>
      <c r="G48" s="5"/>
      <c r="H48" s="5">
        <v>0</v>
      </c>
      <c r="I48" s="5"/>
      <c r="J48" s="5">
        <v>0</v>
      </c>
      <c r="K48" s="5"/>
      <c r="L48" s="5">
        <v>0</v>
      </c>
      <c r="M48" s="5"/>
      <c r="N48" s="5">
        <v>0</v>
      </c>
      <c r="O48" s="5"/>
      <c r="P48" s="5">
        <v>0</v>
      </c>
      <c r="Q48" s="5"/>
      <c r="R48" s="5">
        <v>0</v>
      </c>
      <c r="S48" s="5"/>
      <c r="T48" s="5">
        <v>0</v>
      </c>
      <c r="U48" s="5"/>
      <c r="V48" s="5">
        <v>0</v>
      </c>
      <c r="W48" s="5"/>
      <c r="X48" s="5">
        <v>0</v>
      </c>
      <c r="Y48" s="5"/>
      <c r="Z48" s="8">
        <f t="shared" si="2"/>
        <v>0</v>
      </c>
      <c r="AA48" s="8">
        <f t="shared" si="3"/>
        <v>0</v>
      </c>
    </row>
    <row r="49" spans="1:27" ht="15.75" customHeight="1" x14ac:dyDescent="0.35">
      <c r="A49" s="7" t="s">
        <v>30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8">
        <f t="shared" si="2"/>
        <v>0</v>
      </c>
      <c r="AA49" s="8">
        <f t="shared" si="3"/>
        <v>0</v>
      </c>
    </row>
    <row r="50" spans="1:27" ht="15.75" customHeight="1" x14ac:dyDescent="0.35">
      <c r="A50" s="7" t="s">
        <v>29</v>
      </c>
      <c r="B50" s="9">
        <f>SUM(B44:B49)</f>
        <v>6000000</v>
      </c>
      <c r="C50" s="9"/>
      <c r="D50" s="9">
        <f>SUM(D44:D49)</f>
        <v>7781000</v>
      </c>
      <c r="E50" s="9"/>
      <c r="F50" s="9">
        <f>SUM(F44:F49)</f>
        <v>6323500</v>
      </c>
      <c r="G50" s="9"/>
      <c r="H50" s="9">
        <f>SUM(H44:H49)</f>
        <v>12432500</v>
      </c>
      <c r="I50" s="9"/>
      <c r="J50" s="9">
        <f>SUM(J44:J49)</f>
        <v>12935000</v>
      </c>
      <c r="K50" s="9"/>
      <c r="L50" s="9">
        <f>SUM(L44:L49)</f>
        <v>10045000</v>
      </c>
      <c r="M50" s="9"/>
      <c r="N50" s="9">
        <f>SUM(N44:N49)</f>
        <v>14160000</v>
      </c>
      <c r="O50" s="9"/>
      <c r="P50" s="9">
        <f>SUM(P44:P49)</f>
        <v>20920000</v>
      </c>
      <c r="Q50" s="9"/>
      <c r="R50" s="9">
        <f>SUM(R44:R49)</f>
        <v>21414000</v>
      </c>
      <c r="S50" s="9"/>
      <c r="T50" s="9">
        <f>SUM(T44:T49)</f>
        <v>14976362</v>
      </c>
      <c r="U50" s="9"/>
      <c r="V50" s="9">
        <f>SUM(V44:V49)</f>
        <v>11876000</v>
      </c>
      <c r="W50" s="9">
        <f>SUM(W44:W49)</f>
        <v>0</v>
      </c>
      <c r="X50" s="9">
        <f>SUM(X44:X49)</f>
        <v>4049000</v>
      </c>
      <c r="Y50" s="9">
        <f>SUM(Y44:Y49)</f>
        <v>0</v>
      </c>
      <c r="Z50" s="8">
        <f t="shared" si="2"/>
        <v>142912362</v>
      </c>
      <c r="AA50" s="8">
        <f t="shared" si="3"/>
        <v>15925000</v>
      </c>
    </row>
    <row r="51" spans="1:27" ht="15.75" customHeight="1" x14ac:dyDescent="0.35">
      <c r="A51" s="7" t="s">
        <v>62</v>
      </c>
      <c r="B51" s="11">
        <f>+B50-B41</f>
        <v>1577174</v>
      </c>
      <c r="C51" s="11"/>
      <c r="D51" s="11">
        <f>+D50-D41</f>
        <v>2067048</v>
      </c>
      <c r="E51" s="11"/>
      <c r="F51" s="11">
        <f>+F50-F41</f>
        <v>-1342452</v>
      </c>
      <c r="G51" s="11"/>
      <c r="H51" s="11">
        <f>+H50-H41</f>
        <v>42590</v>
      </c>
      <c r="I51" s="11"/>
      <c r="J51" s="11">
        <f>+J50-J41</f>
        <v>-324282</v>
      </c>
      <c r="K51" s="11"/>
      <c r="L51" s="11">
        <f>+L50-L41</f>
        <v>-2242592</v>
      </c>
      <c r="M51" s="11"/>
      <c r="N51" s="11">
        <f>+N50-N41</f>
        <v>480108</v>
      </c>
      <c r="O51" s="11"/>
      <c r="P51" s="11">
        <f>+P50-P41</f>
        <v>1846788</v>
      </c>
      <c r="Q51" s="11"/>
      <c r="R51" s="12">
        <f>+R50-R41</f>
        <v>1418114</v>
      </c>
      <c r="S51" s="11"/>
      <c r="T51" s="12">
        <f>+T50-T41</f>
        <v>-299982</v>
      </c>
      <c r="U51" s="11"/>
      <c r="V51" s="12">
        <f>+V50-V41</f>
        <v>-809604</v>
      </c>
      <c r="W51" s="11">
        <f>+W50-W41</f>
        <v>0</v>
      </c>
      <c r="X51" s="11">
        <f>+X50-X41</f>
        <v>-1954760</v>
      </c>
      <c r="Y51" s="11">
        <f>+Y50-Y41</f>
        <v>0</v>
      </c>
      <c r="Z51" s="8">
        <f t="shared" si="2"/>
        <v>458150</v>
      </c>
      <c r="AA51" s="8">
        <f t="shared" si="3"/>
        <v>-2764364</v>
      </c>
    </row>
    <row r="52" spans="1:27" ht="15.75" customHeight="1" x14ac:dyDescent="0.35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7" ht="15.75" hidden="1" customHeight="1" x14ac:dyDescent="0.35">
      <c r="A53" s="7" t="s">
        <v>63</v>
      </c>
      <c r="B53" s="5" t="e">
        <f>#REF!+B51</f>
        <v>#REF!</v>
      </c>
      <c r="C53" s="5"/>
      <c r="D53" s="5" t="e">
        <f>+B53+D51</f>
        <v>#REF!</v>
      </c>
      <c r="E53" s="5"/>
      <c r="F53" s="5" t="e">
        <f>+D53+F51</f>
        <v>#REF!</v>
      </c>
      <c r="G53" s="5"/>
      <c r="H53" s="5" t="e">
        <f>+F53+H51</f>
        <v>#REF!</v>
      </c>
      <c r="I53" s="5"/>
      <c r="J53" s="5" t="e">
        <f>+H53+J51</f>
        <v>#REF!</v>
      </c>
      <c r="K53" s="5"/>
      <c r="L53" s="5" t="e">
        <f>+J53+L51</f>
        <v>#REF!</v>
      </c>
      <c r="M53" s="5"/>
      <c r="N53" s="5" t="e">
        <f>+L53+N51</f>
        <v>#REF!</v>
      </c>
      <c r="O53" s="5"/>
      <c r="P53" s="5" t="e">
        <f>+N53+P51</f>
        <v>#REF!</v>
      </c>
      <c r="Q53" s="5"/>
      <c r="R53" s="5" t="e">
        <f>+P53+R51</f>
        <v>#REF!</v>
      </c>
      <c r="S53" s="5"/>
      <c r="T53" s="5" t="e">
        <f>+R53+T51</f>
        <v>#REF!</v>
      </c>
      <c r="U53" s="5"/>
      <c r="V53" s="5" t="e">
        <f>+T53+V51</f>
        <v>#REF!</v>
      </c>
      <c r="W53" s="5">
        <f>+U53+W51</f>
        <v>0</v>
      </c>
      <c r="X53" s="5" t="e">
        <f>+V53+X51</f>
        <v>#REF!</v>
      </c>
      <c r="Y53" s="5">
        <f>+W53+Y51</f>
        <v>0</v>
      </c>
    </row>
    <row r="54" spans="1:27" ht="15.75" customHeight="1" x14ac:dyDescent="0.35">
      <c r="A54" s="7" t="s">
        <v>64</v>
      </c>
      <c r="B54" s="13">
        <v>3200000</v>
      </c>
      <c r="C54" s="14"/>
      <c r="D54" s="15">
        <f>B54+D51</f>
        <v>5267048</v>
      </c>
      <c r="E54" s="15"/>
      <c r="F54" s="16">
        <f>D54+F51</f>
        <v>3924596</v>
      </c>
      <c r="G54" s="16"/>
      <c r="H54" s="17">
        <f>F54+H51</f>
        <v>3967186</v>
      </c>
      <c r="I54" s="17"/>
      <c r="J54" s="17">
        <f>H54+J51</f>
        <v>3642904</v>
      </c>
      <c r="K54" s="17"/>
      <c r="L54" s="17">
        <f>J54+L51</f>
        <v>1400312</v>
      </c>
      <c r="M54" s="17"/>
      <c r="N54" s="17">
        <f>L54+N51</f>
        <v>1880420</v>
      </c>
      <c r="O54" s="17"/>
      <c r="P54" s="17">
        <f>N54+P51</f>
        <v>3727208</v>
      </c>
      <c r="Q54" s="17"/>
      <c r="R54" s="17">
        <f>P54+R51</f>
        <v>5145322</v>
      </c>
      <c r="S54" s="17"/>
      <c r="T54" s="18">
        <f>R54+T51</f>
        <v>4845340</v>
      </c>
      <c r="U54" s="18"/>
      <c r="V54" s="18">
        <f>T54+V51</f>
        <v>4035736</v>
      </c>
      <c r="W54" s="18"/>
      <c r="X54" s="18">
        <f>V54+X51</f>
        <v>2080976</v>
      </c>
      <c r="Y54" s="5"/>
    </row>
    <row r="55" spans="1:27" ht="15.7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1:27" ht="15.75" customHeight="1" x14ac:dyDescent="0.35">
      <c r="A56" s="4"/>
      <c r="B56" s="4"/>
      <c r="C56" s="4"/>
      <c r="D56" s="4"/>
      <c r="E56" s="4"/>
      <c r="F56" s="4"/>
      <c r="G56" s="4"/>
      <c r="H56" s="4"/>
      <c r="I56" s="19"/>
      <c r="J56" s="4"/>
      <c r="K56" s="4"/>
      <c r="L56" s="4"/>
      <c r="M56" s="4"/>
      <c r="U56" s="8"/>
    </row>
    <row r="57" spans="1:27" ht="15.75" customHeight="1" x14ac:dyDescent="0.35">
      <c r="A57" s="4"/>
      <c r="B57" s="4"/>
      <c r="C57" s="4"/>
      <c r="D57" s="4"/>
      <c r="E57" s="4"/>
      <c r="F57" s="4"/>
      <c r="G57" s="4"/>
      <c r="H57" s="4"/>
      <c r="I57" s="5"/>
      <c r="J57" s="4"/>
      <c r="K57" s="4"/>
      <c r="L57" s="4"/>
      <c r="M57" s="4"/>
    </row>
    <row r="58" spans="1:27" ht="15.75" customHeight="1" x14ac:dyDescent="0.35">
      <c r="A58" s="4"/>
      <c r="B58" s="4"/>
      <c r="C58" s="4"/>
      <c r="D58" s="4"/>
      <c r="E58" s="4"/>
      <c r="F58" s="4"/>
      <c r="G58" s="4"/>
      <c r="H58" s="4"/>
      <c r="I58" s="5"/>
      <c r="J58" s="4"/>
      <c r="K58" s="4"/>
      <c r="L58" s="4"/>
      <c r="M58" s="4"/>
    </row>
    <row r="59" spans="1:27" ht="15.75" customHeight="1" x14ac:dyDescent="0.35">
      <c r="A59" s="4"/>
      <c r="B59" s="4"/>
      <c r="C59" s="4"/>
      <c r="D59" s="4"/>
      <c r="E59" s="4"/>
      <c r="F59" s="4"/>
      <c r="G59" s="4"/>
      <c r="H59" s="4"/>
      <c r="I59" s="19"/>
      <c r="J59" s="5"/>
      <c r="K59" s="4"/>
      <c r="L59" s="4"/>
      <c r="M59" s="4"/>
    </row>
    <row r="60" spans="1:27" ht="15.7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1:27" ht="15.7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1:27" ht="15.7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1:27" ht="15.7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1:27" ht="15.7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1:13" ht="15.7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1:13" ht="15.7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1:13" ht="15.7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1:13" ht="15.75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1:13" ht="15.75" customHeight="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1:13" ht="15.75" customHeigh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1:13" ht="15.75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1:13" ht="15.75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1:13" ht="15.75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1:13" ht="15.75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1:13" ht="15.75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1:13" ht="15.75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1:13" ht="15.75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1:13" ht="15.75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1:13" ht="15.75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 spans="1:13" ht="15.75" customHeight="1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spans="1:13" ht="15.75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3" ht="15.75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1:13" ht="15.75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 spans="1:13" ht="15.75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1:13" ht="15.75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</row>
    <row r="86" spans="1:13" ht="15.75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</row>
    <row r="87" spans="1:13" ht="15.75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 spans="1:13" ht="15.75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 spans="1:13" ht="15.75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1:13" ht="15.75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 spans="1:13" ht="15.75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 spans="1:13" ht="15.75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 spans="1:13" ht="15.75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 spans="1:13" ht="15.75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 spans="1:13" ht="15.75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</row>
    <row r="96" spans="1:13" ht="15.75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</row>
    <row r="97" spans="1:13" ht="15.75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 spans="1:13" ht="15.75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 spans="1:13" ht="15.75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</row>
    <row r="100" spans="1:13" ht="15.75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 spans="1:13" ht="15.75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 spans="1:13" ht="15.75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spans="1:13" ht="15.75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 spans="1:13" ht="15.75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 spans="1:13" ht="15.75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</row>
    <row r="106" spans="1:13" ht="15.75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</row>
    <row r="107" spans="1:13" ht="15.75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</row>
    <row r="108" spans="1:13" ht="15.75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</row>
    <row r="109" spans="1:13" ht="15.75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</row>
    <row r="110" spans="1:13" ht="15.75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</row>
    <row r="111" spans="1:13" ht="15.75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</row>
    <row r="112" spans="1:13" ht="15.75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</row>
    <row r="113" spans="1:13" ht="15.75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</row>
    <row r="114" spans="1:13" ht="15.75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</row>
    <row r="115" spans="1:13" ht="15.7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</row>
    <row r="116" spans="1:13" ht="15.7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</row>
    <row r="117" spans="1:13" ht="15.7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</row>
    <row r="118" spans="1:13" ht="15.7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</row>
    <row r="119" spans="1:13" ht="15.7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</row>
    <row r="120" spans="1:13" ht="15.7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</row>
    <row r="121" spans="1:13" ht="15.7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</row>
    <row r="122" spans="1:13" ht="15.7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</row>
    <row r="123" spans="1:13" ht="15.7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</row>
    <row r="124" spans="1:13" ht="15.7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</row>
    <row r="125" spans="1:13" ht="15.7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</row>
    <row r="126" spans="1:13" ht="15.7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</row>
    <row r="127" spans="1:13" ht="15.7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</row>
    <row r="128" spans="1:13" ht="15.7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</row>
    <row r="129" spans="1:13" ht="15.7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</row>
    <row r="130" spans="1:13" ht="15.7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</row>
    <row r="131" spans="1:13" ht="15.7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</row>
    <row r="132" spans="1:13" ht="15.7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</row>
    <row r="133" spans="1:13" ht="15.7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</row>
    <row r="134" spans="1:13" ht="15.7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</row>
    <row r="135" spans="1:13" ht="15.7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</row>
    <row r="136" spans="1:13" ht="15.7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</row>
    <row r="137" spans="1:13" ht="15.7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</row>
    <row r="138" spans="1:13" ht="15.7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</row>
    <row r="139" spans="1:13" ht="15.7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</row>
    <row r="140" spans="1:13" ht="15.7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</row>
    <row r="141" spans="1:13" ht="15.7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</row>
    <row r="142" spans="1:13" ht="15.7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</row>
    <row r="143" spans="1:13" ht="15.7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</row>
    <row r="144" spans="1:13" ht="15.7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</row>
    <row r="145" spans="1:13" ht="15.7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</row>
    <row r="146" spans="1:13" ht="15.7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</row>
    <row r="147" spans="1:13" ht="15.7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</row>
    <row r="148" spans="1:13" ht="15.7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</row>
    <row r="149" spans="1:13" ht="15.7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</row>
    <row r="150" spans="1:13" ht="15.7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</row>
    <row r="151" spans="1:13" ht="15.7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</row>
    <row r="152" spans="1:13" ht="15.7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</row>
    <row r="153" spans="1:13" ht="15.7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</row>
    <row r="154" spans="1:13" ht="15.7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</row>
    <row r="155" spans="1:13" ht="15.7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</row>
    <row r="156" spans="1:13" ht="15.7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</row>
    <row r="157" spans="1:13" ht="15.7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</row>
    <row r="158" spans="1:13" ht="15.7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</row>
    <row r="159" spans="1:13" ht="15.7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</row>
    <row r="160" spans="1:13" ht="15.7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</row>
    <row r="161" spans="1:13" ht="15.7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</row>
    <row r="162" spans="1:13" ht="15.7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</row>
    <row r="163" spans="1:13" ht="15.7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</row>
    <row r="164" spans="1:13" ht="15.7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</row>
    <row r="165" spans="1:13" ht="15.7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</row>
    <row r="166" spans="1:13" ht="15.7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</row>
    <row r="167" spans="1:13" ht="15.7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</row>
    <row r="168" spans="1:13" ht="15.7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</row>
    <row r="169" spans="1:13" ht="15.7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</row>
    <row r="170" spans="1:13" ht="15.7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</row>
    <row r="171" spans="1:13" ht="15.7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</row>
    <row r="172" spans="1:13" ht="15.7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</row>
    <row r="173" spans="1:13" ht="15.7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</row>
    <row r="174" spans="1:13" ht="15.7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</row>
    <row r="175" spans="1:13" ht="15.7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</row>
    <row r="176" spans="1:13" ht="15.7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</row>
    <row r="177" spans="1:13" ht="15.7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</row>
    <row r="178" spans="1:13" ht="15.7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</row>
    <row r="179" spans="1:13" ht="15.7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</row>
    <row r="180" spans="1:13" ht="15.7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</row>
    <row r="181" spans="1:13" ht="15.7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</row>
    <row r="182" spans="1:13" ht="15.7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</row>
    <row r="183" spans="1:13" ht="15.7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</row>
    <row r="184" spans="1:13" ht="15.7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</row>
    <row r="185" spans="1:13" ht="15.7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</row>
    <row r="186" spans="1:13" ht="15.7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</row>
    <row r="187" spans="1:13" ht="15.7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</row>
    <row r="188" spans="1:13" ht="15.7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</row>
    <row r="189" spans="1:13" ht="15.7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</row>
    <row r="190" spans="1:13" ht="15.7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</row>
    <row r="191" spans="1:13" ht="15.7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</row>
    <row r="192" spans="1:13" ht="15.7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</row>
    <row r="193" spans="1:13" ht="15.7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</row>
    <row r="194" spans="1:13" ht="15.7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</row>
    <row r="195" spans="1:13" ht="15.7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</row>
    <row r="196" spans="1:13" ht="15.7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</row>
    <row r="197" spans="1:13" ht="15.7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</row>
    <row r="198" spans="1:13" ht="15.7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</row>
    <row r="199" spans="1:13" ht="15.7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</row>
    <row r="200" spans="1:13" ht="15.7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</row>
    <row r="201" spans="1:13" ht="15.7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</row>
    <row r="202" spans="1:13" ht="15.7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</row>
    <row r="203" spans="1:13" ht="15.7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</row>
    <row r="204" spans="1:13" ht="15.7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</row>
    <row r="205" spans="1:13" ht="15.7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</row>
    <row r="206" spans="1:13" ht="15.7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</row>
    <row r="207" spans="1:13" ht="15.7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</row>
    <row r="208" spans="1:13" ht="15.7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</row>
    <row r="209" spans="1:13" ht="15.7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</row>
    <row r="210" spans="1:13" ht="15.7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</row>
    <row r="211" spans="1:13" ht="15.7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</row>
    <row r="212" spans="1:13" ht="15.7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</row>
    <row r="213" spans="1:13" ht="15.7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</row>
    <row r="214" spans="1:13" ht="15.7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</row>
    <row r="215" spans="1:13" ht="15.7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</row>
    <row r="216" spans="1:13" ht="15.7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</row>
    <row r="217" spans="1:13" ht="15.7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</row>
    <row r="218" spans="1:13" ht="15.7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</row>
    <row r="219" spans="1:13" ht="15.7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</row>
    <row r="220" spans="1:13" ht="15.7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</row>
    <row r="221" spans="1:13" ht="15.7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</row>
    <row r="222" spans="1:13" ht="15.7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</row>
    <row r="223" spans="1:13" ht="15.7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</row>
    <row r="224" spans="1:13" ht="15.7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</row>
    <row r="225" spans="1:13" ht="15.7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</row>
    <row r="226" spans="1:13" ht="15.7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</row>
    <row r="227" spans="1:13" ht="15.7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</row>
    <row r="228" spans="1:13" ht="15.7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</row>
    <row r="229" spans="1:13" ht="15.7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</row>
    <row r="230" spans="1:13" ht="15.75" customHeight="1" x14ac:dyDescent="0.3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</row>
    <row r="231" spans="1:13" ht="15.75" customHeight="1" x14ac:dyDescent="0.3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</row>
    <row r="232" spans="1:13" ht="15.75" customHeight="1" x14ac:dyDescent="0.3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</row>
    <row r="233" spans="1:13" ht="15.75" customHeight="1" x14ac:dyDescent="0.3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</row>
    <row r="234" spans="1:13" ht="15.75" customHeight="1" x14ac:dyDescent="0.3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</row>
    <row r="235" spans="1:13" ht="15.75" customHeight="1" x14ac:dyDescent="0.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</row>
    <row r="236" spans="1:13" ht="15.75" customHeight="1" x14ac:dyDescent="0.3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</row>
    <row r="237" spans="1:13" ht="15.75" customHeight="1" x14ac:dyDescent="0.3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</row>
    <row r="238" spans="1:13" ht="15.75" customHeight="1" x14ac:dyDescent="0.3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</row>
    <row r="239" spans="1:13" ht="15.75" customHeight="1" x14ac:dyDescent="0.3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</row>
    <row r="240" spans="1:13" ht="15.75" customHeight="1" x14ac:dyDescent="0.3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</row>
    <row r="241" spans="1:13" ht="15.75" customHeight="1" x14ac:dyDescent="0.3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</row>
    <row r="242" spans="1:13" ht="15.75" customHeight="1" x14ac:dyDescent="0.3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</row>
    <row r="243" spans="1:13" ht="15.75" customHeight="1" x14ac:dyDescent="0.3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</row>
    <row r="244" spans="1:13" ht="15.75" customHeight="1" x14ac:dyDescent="0.3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</row>
    <row r="245" spans="1:13" ht="15.75" customHeight="1" x14ac:dyDescent="0.3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</row>
    <row r="246" spans="1:13" ht="15.75" customHeight="1" x14ac:dyDescent="0.3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</row>
    <row r="247" spans="1:13" ht="15.75" customHeight="1" x14ac:dyDescent="0.3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</row>
    <row r="248" spans="1:13" ht="15.75" customHeight="1" x14ac:dyDescent="0.3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</row>
    <row r="249" spans="1:13" ht="15.75" customHeight="1" x14ac:dyDescent="0.3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</row>
    <row r="250" spans="1:13" ht="15.75" customHeight="1" x14ac:dyDescent="0.3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</row>
    <row r="251" spans="1:13" ht="15.75" customHeight="1" x14ac:dyDescent="0.3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</row>
    <row r="252" spans="1:13" ht="15.75" customHeight="1" x14ac:dyDescent="0.3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</row>
    <row r="253" spans="1:13" ht="15.75" customHeight="1" x14ac:dyDescent="0.3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</row>
    <row r="254" spans="1:13" ht="15.75" customHeight="1" x14ac:dyDescent="0.3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</row>
    <row r="255" spans="1:13" ht="15.75" customHeight="1" x14ac:dyDescent="0.3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</row>
    <row r="256" spans="1:13" ht="15.75" customHeight="1" x14ac:dyDescent="0.3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</row>
    <row r="257" spans="1:13" ht="15.75" customHeight="1" x14ac:dyDescent="0.3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</row>
    <row r="258" spans="1:13" ht="15.75" customHeight="1" x14ac:dyDescent="0.3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</row>
    <row r="259" spans="1:13" ht="15.75" customHeight="1" x14ac:dyDescent="0.3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</row>
    <row r="260" spans="1:13" ht="15.75" customHeight="1" x14ac:dyDescent="0.3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</row>
    <row r="261" spans="1:13" ht="15.75" customHeight="1" x14ac:dyDescent="0.3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</row>
    <row r="262" spans="1:13" ht="15.75" customHeight="1" x14ac:dyDescent="0.3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</row>
    <row r="263" spans="1:13" ht="15.75" customHeight="1" x14ac:dyDescent="0.3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</row>
    <row r="264" spans="1:13" ht="15.75" customHeight="1" x14ac:dyDescent="0.3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</row>
    <row r="265" spans="1:13" ht="15.75" customHeight="1" x14ac:dyDescent="0.3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</row>
    <row r="266" spans="1:13" ht="15.75" customHeight="1" x14ac:dyDescent="0.3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</row>
    <row r="267" spans="1:13" ht="15.75" customHeight="1" x14ac:dyDescent="0.3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</row>
    <row r="268" spans="1:13" ht="15.75" customHeight="1" x14ac:dyDescent="0.3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</row>
    <row r="269" spans="1:13" ht="15.75" customHeight="1" x14ac:dyDescent="0.3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</row>
    <row r="270" spans="1:13" ht="15.75" customHeight="1" x14ac:dyDescent="0.3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</row>
    <row r="271" spans="1:13" ht="15.75" customHeight="1" x14ac:dyDescent="0.3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</row>
    <row r="272" spans="1:13" ht="15.75" customHeight="1" x14ac:dyDescent="0.3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</row>
    <row r="273" spans="1:13" ht="15.75" customHeight="1" x14ac:dyDescent="0.3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</row>
    <row r="274" spans="1:13" ht="15.75" customHeight="1" x14ac:dyDescent="0.3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</row>
    <row r="275" spans="1:13" ht="15.75" customHeight="1" x14ac:dyDescent="0.3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</row>
    <row r="276" spans="1:13" ht="15.75" customHeight="1" x14ac:dyDescent="0.3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</row>
    <row r="277" spans="1:13" ht="15.75" customHeight="1" x14ac:dyDescent="0.3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</row>
    <row r="278" spans="1:13" ht="15.75" customHeight="1" x14ac:dyDescent="0.3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</row>
    <row r="279" spans="1:13" ht="15.75" customHeight="1" x14ac:dyDescent="0.3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</row>
    <row r="280" spans="1:13" ht="15.75" customHeight="1" x14ac:dyDescent="0.3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</row>
    <row r="281" spans="1:13" ht="15.75" customHeight="1" x14ac:dyDescent="0.3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</row>
    <row r="282" spans="1:13" ht="15.75" customHeight="1" x14ac:dyDescent="0.3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</row>
    <row r="283" spans="1:13" ht="15.75" customHeight="1" x14ac:dyDescent="0.3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</row>
    <row r="284" spans="1:13" ht="15.75" customHeight="1" x14ac:dyDescent="0.3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</row>
    <row r="285" spans="1:13" ht="15.75" customHeight="1" x14ac:dyDescent="0.3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</row>
    <row r="286" spans="1:13" ht="15.75" customHeight="1" x14ac:dyDescent="0.3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</row>
    <row r="287" spans="1:13" ht="15.75" customHeight="1" x14ac:dyDescent="0.3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</row>
    <row r="288" spans="1:13" ht="15.75" customHeight="1" x14ac:dyDescent="0.3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</row>
    <row r="289" spans="1:13" ht="15.75" customHeight="1" x14ac:dyDescent="0.3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</row>
    <row r="290" spans="1:13" ht="15.75" customHeight="1" x14ac:dyDescent="0.3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</row>
    <row r="291" spans="1:13" ht="15.75" customHeight="1" x14ac:dyDescent="0.3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</row>
    <row r="292" spans="1:13" ht="15.75" customHeight="1" x14ac:dyDescent="0.3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</row>
    <row r="293" spans="1:13" ht="15.75" customHeight="1" x14ac:dyDescent="0.3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</row>
    <row r="294" spans="1:13" ht="15.75" customHeight="1" x14ac:dyDescent="0.3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</row>
    <row r="295" spans="1:13" ht="15.75" customHeight="1" x14ac:dyDescent="0.3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</row>
    <row r="296" spans="1:13" ht="15.75" customHeight="1" x14ac:dyDescent="0.3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</row>
    <row r="297" spans="1:13" ht="15.75" customHeight="1" x14ac:dyDescent="0.3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</row>
    <row r="298" spans="1:13" ht="15.75" customHeight="1" x14ac:dyDescent="0.3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</row>
    <row r="299" spans="1:13" ht="15.75" customHeight="1" x14ac:dyDescent="0.3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</row>
    <row r="300" spans="1:13" ht="15.75" customHeight="1" x14ac:dyDescent="0.3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</row>
    <row r="301" spans="1:13" ht="15.75" customHeight="1" x14ac:dyDescent="0.3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</row>
    <row r="302" spans="1:13" ht="15.75" customHeight="1" x14ac:dyDescent="0.3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</row>
    <row r="303" spans="1:13" ht="15.75" customHeight="1" x14ac:dyDescent="0.3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</row>
    <row r="304" spans="1:13" ht="15.75" customHeight="1" x14ac:dyDescent="0.3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</row>
    <row r="305" spans="1:13" ht="15.75" customHeight="1" x14ac:dyDescent="0.3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</row>
    <row r="306" spans="1:13" ht="15.75" customHeight="1" x14ac:dyDescent="0.3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</row>
    <row r="307" spans="1:13" ht="15.75" customHeight="1" x14ac:dyDescent="0.3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</row>
    <row r="308" spans="1:13" ht="15.75" customHeight="1" x14ac:dyDescent="0.3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</row>
    <row r="309" spans="1:13" ht="15.75" customHeight="1" x14ac:dyDescent="0.3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</row>
    <row r="310" spans="1:13" ht="15.75" customHeight="1" x14ac:dyDescent="0.3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</row>
    <row r="311" spans="1:13" ht="15.75" customHeight="1" x14ac:dyDescent="0.3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</row>
    <row r="312" spans="1:13" ht="15.75" customHeight="1" x14ac:dyDescent="0.3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</row>
    <row r="313" spans="1:13" ht="15.75" customHeight="1" x14ac:dyDescent="0.3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</row>
    <row r="314" spans="1:13" ht="15.75" customHeight="1" x14ac:dyDescent="0.3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</row>
    <row r="315" spans="1:13" ht="15.75" customHeight="1" x14ac:dyDescent="0.3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</row>
    <row r="316" spans="1:13" ht="15.75" customHeight="1" x14ac:dyDescent="0.3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</row>
    <row r="317" spans="1:13" ht="15.75" customHeight="1" x14ac:dyDescent="0.3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</row>
    <row r="318" spans="1:13" ht="15.75" customHeight="1" x14ac:dyDescent="0.3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</row>
    <row r="319" spans="1:13" ht="15.75" customHeight="1" x14ac:dyDescent="0.3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</row>
    <row r="320" spans="1:13" ht="15.75" customHeight="1" x14ac:dyDescent="0.3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</row>
    <row r="321" spans="1:13" ht="15.75" customHeight="1" x14ac:dyDescent="0.3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</row>
    <row r="322" spans="1:13" ht="15.75" customHeight="1" x14ac:dyDescent="0.3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</row>
    <row r="323" spans="1:13" ht="15.75" customHeight="1" x14ac:dyDescent="0.3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</row>
    <row r="324" spans="1:13" ht="15.75" customHeight="1" x14ac:dyDescent="0.3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</row>
    <row r="325" spans="1:13" ht="15.75" customHeight="1" x14ac:dyDescent="0.3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</row>
    <row r="326" spans="1:13" ht="15.75" customHeight="1" x14ac:dyDescent="0.3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</row>
    <row r="327" spans="1:13" ht="15.75" customHeight="1" x14ac:dyDescent="0.3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</row>
    <row r="328" spans="1:13" ht="15.75" customHeight="1" x14ac:dyDescent="0.3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</row>
    <row r="329" spans="1:13" ht="15.75" customHeight="1" x14ac:dyDescent="0.3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</row>
    <row r="330" spans="1:13" ht="15.75" customHeight="1" x14ac:dyDescent="0.3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</row>
    <row r="331" spans="1:13" ht="15.75" customHeight="1" x14ac:dyDescent="0.3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</row>
    <row r="332" spans="1:13" ht="15.75" customHeight="1" x14ac:dyDescent="0.3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</row>
    <row r="333" spans="1:13" ht="15.75" customHeight="1" x14ac:dyDescent="0.3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</row>
    <row r="334" spans="1:13" ht="15.75" customHeight="1" x14ac:dyDescent="0.3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</row>
    <row r="335" spans="1:13" ht="15.75" customHeight="1" x14ac:dyDescent="0.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</row>
    <row r="336" spans="1:13" ht="15.75" customHeight="1" x14ac:dyDescent="0.3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</row>
    <row r="337" spans="1:13" ht="15.75" customHeight="1" x14ac:dyDescent="0.3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</row>
    <row r="338" spans="1:13" ht="15.75" customHeight="1" x14ac:dyDescent="0.3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</row>
    <row r="339" spans="1:13" ht="15.75" customHeight="1" x14ac:dyDescent="0.3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</row>
    <row r="340" spans="1:13" ht="15.75" customHeight="1" x14ac:dyDescent="0.3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</row>
    <row r="341" spans="1:13" ht="15.75" customHeight="1" x14ac:dyDescent="0.3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</row>
    <row r="342" spans="1:13" ht="15.75" customHeight="1" x14ac:dyDescent="0.3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</row>
    <row r="343" spans="1:13" ht="15.75" customHeight="1" x14ac:dyDescent="0.3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</row>
    <row r="344" spans="1:13" ht="15.75" customHeight="1" x14ac:dyDescent="0.3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</row>
    <row r="345" spans="1:13" ht="15.75" customHeight="1" x14ac:dyDescent="0.3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</row>
    <row r="346" spans="1:13" ht="15.75" customHeight="1" x14ac:dyDescent="0.3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</row>
    <row r="347" spans="1:13" ht="15.75" customHeight="1" x14ac:dyDescent="0.3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</row>
    <row r="348" spans="1:13" ht="15.75" customHeight="1" x14ac:dyDescent="0.3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</row>
    <row r="349" spans="1:13" ht="15.75" customHeight="1" x14ac:dyDescent="0.3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</row>
    <row r="350" spans="1:13" ht="15.75" customHeight="1" x14ac:dyDescent="0.3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</row>
    <row r="351" spans="1:13" ht="15.75" customHeight="1" x14ac:dyDescent="0.3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</row>
    <row r="352" spans="1:13" ht="15.75" customHeight="1" x14ac:dyDescent="0.3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</row>
    <row r="353" spans="1:13" ht="15.75" customHeight="1" x14ac:dyDescent="0.3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</row>
    <row r="354" spans="1:13" ht="15.75" customHeight="1" x14ac:dyDescent="0.3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</row>
    <row r="355" spans="1:13" ht="15.75" customHeight="1" x14ac:dyDescent="0.3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</row>
    <row r="356" spans="1:13" ht="15.75" customHeight="1" x14ac:dyDescent="0.3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</row>
    <row r="357" spans="1:13" ht="15.75" customHeight="1" x14ac:dyDescent="0.3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</row>
    <row r="358" spans="1:13" ht="15.75" customHeight="1" x14ac:dyDescent="0.3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</row>
    <row r="359" spans="1:13" ht="15.75" customHeight="1" x14ac:dyDescent="0.3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</row>
    <row r="360" spans="1:13" ht="15.75" customHeight="1" x14ac:dyDescent="0.3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</row>
    <row r="361" spans="1:13" ht="15.75" customHeight="1" x14ac:dyDescent="0.3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</row>
    <row r="362" spans="1:13" ht="15.75" customHeight="1" x14ac:dyDescent="0.3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</row>
    <row r="363" spans="1:13" ht="15.75" customHeight="1" x14ac:dyDescent="0.3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</row>
    <row r="364" spans="1:13" ht="15.75" customHeight="1" x14ac:dyDescent="0.3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</row>
    <row r="365" spans="1:13" ht="15.75" customHeight="1" x14ac:dyDescent="0.3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</row>
    <row r="366" spans="1:13" ht="15.75" customHeight="1" x14ac:dyDescent="0.3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</row>
    <row r="367" spans="1:13" ht="15.75" customHeight="1" x14ac:dyDescent="0.3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</row>
    <row r="368" spans="1:13" ht="15.75" customHeight="1" x14ac:dyDescent="0.3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</row>
    <row r="369" spans="1:13" ht="15.75" customHeight="1" x14ac:dyDescent="0.3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</row>
    <row r="370" spans="1:13" ht="15.75" customHeight="1" x14ac:dyDescent="0.3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</row>
    <row r="371" spans="1:13" ht="15.75" customHeight="1" x14ac:dyDescent="0.3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</row>
    <row r="372" spans="1:13" ht="15.75" customHeight="1" x14ac:dyDescent="0.3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</row>
    <row r="373" spans="1:13" ht="15.75" customHeight="1" x14ac:dyDescent="0.3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</row>
    <row r="374" spans="1:13" ht="15.75" customHeight="1" x14ac:dyDescent="0.3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</row>
    <row r="375" spans="1:13" ht="15.75" customHeight="1" x14ac:dyDescent="0.3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</row>
    <row r="376" spans="1:13" ht="15.75" customHeight="1" x14ac:dyDescent="0.3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</row>
    <row r="377" spans="1:13" ht="15.75" customHeight="1" x14ac:dyDescent="0.3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</row>
    <row r="378" spans="1:13" ht="15.75" customHeight="1" x14ac:dyDescent="0.3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</row>
    <row r="379" spans="1:13" ht="15.75" customHeight="1" x14ac:dyDescent="0.3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</row>
    <row r="380" spans="1:13" ht="15.75" customHeight="1" x14ac:dyDescent="0.3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</row>
    <row r="381" spans="1:13" ht="15.75" customHeight="1" x14ac:dyDescent="0.3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</row>
    <row r="382" spans="1:13" ht="15.75" customHeight="1" x14ac:dyDescent="0.3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</row>
    <row r="383" spans="1:13" ht="15.75" customHeight="1" x14ac:dyDescent="0.3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</row>
    <row r="384" spans="1:13" ht="15.75" customHeight="1" x14ac:dyDescent="0.3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</row>
    <row r="385" spans="1:13" ht="15.75" customHeight="1" x14ac:dyDescent="0.3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</row>
    <row r="386" spans="1:13" ht="15.75" customHeight="1" x14ac:dyDescent="0.3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</row>
    <row r="387" spans="1:13" ht="15.75" customHeight="1" x14ac:dyDescent="0.3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</row>
    <row r="388" spans="1:13" ht="15.75" customHeight="1" x14ac:dyDescent="0.3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</row>
    <row r="389" spans="1:13" ht="15.75" customHeight="1" x14ac:dyDescent="0.3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</row>
    <row r="390" spans="1:13" ht="15.75" customHeight="1" x14ac:dyDescent="0.3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</row>
    <row r="391" spans="1:13" ht="15.75" customHeight="1" x14ac:dyDescent="0.3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</row>
    <row r="392" spans="1:13" ht="15.75" customHeight="1" x14ac:dyDescent="0.3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</row>
    <row r="393" spans="1:13" ht="15.75" customHeight="1" x14ac:dyDescent="0.3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</row>
    <row r="394" spans="1:13" ht="15.75" customHeight="1" x14ac:dyDescent="0.3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</row>
    <row r="395" spans="1:13" ht="15.75" customHeight="1" x14ac:dyDescent="0.3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</row>
    <row r="396" spans="1:13" ht="15.75" customHeight="1" x14ac:dyDescent="0.3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</row>
    <row r="397" spans="1:13" ht="15.75" customHeight="1" x14ac:dyDescent="0.3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</row>
    <row r="398" spans="1:13" ht="15.75" customHeight="1" x14ac:dyDescent="0.3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</row>
    <row r="399" spans="1:13" ht="15.75" customHeight="1" x14ac:dyDescent="0.3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</row>
    <row r="400" spans="1:13" ht="15.75" customHeight="1" x14ac:dyDescent="0.3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</row>
    <row r="401" spans="1:13" ht="15.75" customHeight="1" x14ac:dyDescent="0.3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</row>
    <row r="402" spans="1:13" ht="15.75" customHeight="1" x14ac:dyDescent="0.3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</row>
    <row r="403" spans="1:13" ht="15.75" customHeight="1" x14ac:dyDescent="0.3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</row>
    <row r="404" spans="1:13" ht="15.75" customHeight="1" x14ac:dyDescent="0.3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</row>
    <row r="405" spans="1:13" ht="15.75" customHeight="1" x14ac:dyDescent="0.3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</row>
    <row r="406" spans="1:13" ht="15.75" customHeight="1" x14ac:dyDescent="0.3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</row>
    <row r="407" spans="1:13" ht="15.75" customHeight="1" x14ac:dyDescent="0.3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</row>
    <row r="408" spans="1:13" ht="15.75" customHeight="1" x14ac:dyDescent="0.3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</row>
    <row r="409" spans="1:13" ht="15.75" customHeight="1" x14ac:dyDescent="0.3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</row>
    <row r="410" spans="1:13" ht="15.75" customHeight="1" x14ac:dyDescent="0.3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</row>
    <row r="411" spans="1:13" ht="15.75" customHeight="1" x14ac:dyDescent="0.3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</row>
    <row r="412" spans="1:13" ht="15.75" customHeight="1" x14ac:dyDescent="0.3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</row>
    <row r="413" spans="1:13" ht="15.75" customHeight="1" x14ac:dyDescent="0.3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</row>
    <row r="414" spans="1:13" ht="15.75" customHeight="1" x14ac:dyDescent="0.3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</row>
    <row r="415" spans="1:13" ht="15.75" customHeight="1" x14ac:dyDescent="0.3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</row>
    <row r="416" spans="1:13" ht="15.75" customHeight="1" x14ac:dyDescent="0.3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</row>
    <row r="417" spans="1:13" ht="15.75" customHeight="1" x14ac:dyDescent="0.3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</row>
    <row r="418" spans="1:13" ht="15.75" customHeight="1" x14ac:dyDescent="0.3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</row>
    <row r="419" spans="1:13" ht="15.75" customHeight="1" x14ac:dyDescent="0.3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</row>
    <row r="420" spans="1:13" ht="15.75" customHeight="1" x14ac:dyDescent="0.3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</row>
    <row r="421" spans="1:13" ht="15.75" customHeight="1" x14ac:dyDescent="0.3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</row>
    <row r="422" spans="1:13" ht="15.75" customHeight="1" x14ac:dyDescent="0.3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</row>
    <row r="423" spans="1:13" ht="15.75" customHeight="1" x14ac:dyDescent="0.3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</row>
    <row r="424" spans="1:13" ht="15.75" customHeight="1" x14ac:dyDescent="0.3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</row>
    <row r="425" spans="1:13" ht="15.75" customHeight="1" x14ac:dyDescent="0.3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</row>
    <row r="426" spans="1:13" ht="15.75" customHeight="1" x14ac:dyDescent="0.3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</row>
    <row r="427" spans="1:13" ht="15.75" customHeight="1" x14ac:dyDescent="0.3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</row>
    <row r="428" spans="1:13" ht="15.75" customHeight="1" x14ac:dyDescent="0.3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</row>
    <row r="429" spans="1:13" ht="15.75" customHeight="1" x14ac:dyDescent="0.3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</row>
    <row r="430" spans="1:13" ht="15.75" customHeight="1" x14ac:dyDescent="0.3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</row>
    <row r="431" spans="1:13" ht="15.75" customHeight="1" x14ac:dyDescent="0.3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</row>
    <row r="432" spans="1:13" ht="15.75" customHeight="1" x14ac:dyDescent="0.3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</row>
    <row r="433" spans="1:13" ht="15.75" customHeight="1" x14ac:dyDescent="0.3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</row>
    <row r="434" spans="1:13" ht="15.75" customHeight="1" x14ac:dyDescent="0.3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</row>
    <row r="435" spans="1:13" ht="15.75" customHeight="1" x14ac:dyDescent="0.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</row>
    <row r="436" spans="1:13" ht="15.75" customHeight="1" x14ac:dyDescent="0.3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</row>
    <row r="437" spans="1:13" ht="15.75" customHeight="1" x14ac:dyDescent="0.3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</row>
    <row r="438" spans="1:13" ht="15.75" customHeight="1" x14ac:dyDescent="0.3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</row>
    <row r="439" spans="1:13" ht="15.75" customHeight="1" x14ac:dyDescent="0.3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</row>
    <row r="440" spans="1:13" ht="15.75" customHeight="1" x14ac:dyDescent="0.3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</row>
    <row r="441" spans="1:13" ht="15.75" customHeight="1" x14ac:dyDescent="0.3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</row>
    <row r="442" spans="1:13" ht="15.75" customHeight="1" x14ac:dyDescent="0.3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</row>
    <row r="443" spans="1:13" ht="15.75" customHeight="1" x14ac:dyDescent="0.3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</row>
    <row r="444" spans="1:13" ht="15.75" customHeight="1" x14ac:dyDescent="0.3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</row>
    <row r="445" spans="1:13" ht="15.75" customHeight="1" x14ac:dyDescent="0.3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</row>
    <row r="446" spans="1:13" ht="15.75" customHeight="1" x14ac:dyDescent="0.3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</row>
    <row r="447" spans="1:13" ht="15.75" customHeight="1" x14ac:dyDescent="0.3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</row>
    <row r="448" spans="1:13" ht="15.75" customHeight="1" x14ac:dyDescent="0.3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</row>
    <row r="449" spans="1:13" ht="15.75" customHeight="1" x14ac:dyDescent="0.3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</row>
    <row r="450" spans="1:13" ht="15.75" customHeight="1" x14ac:dyDescent="0.3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</row>
    <row r="451" spans="1:13" ht="15.75" customHeight="1" x14ac:dyDescent="0.3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</row>
    <row r="452" spans="1:13" ht="15.75" customHeight="1" x14ac:dyDescent="0.3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</row>
    <row r="453" spans="1:13" ht="15.75" customHeight="1" x14ac:dyDescent="0.3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</row>
    <row r="454" spans="1:13" ht="15.75" customHeight="1" x14ac:dyDescent="0.3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</row>
    <row r="455" spans="1:13" ht="15.75" customHeight="1" x14ac:dyDescent="0.3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</row>
    <row r="456" spans="1:13" ht="15.75" customHeight="1" x14ac:dyDescent="0.3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</row>
    <row r="457" spans="1:13" ht="15.75" customHeight="1" x14ac:dyDescent="0.3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</row>
    <row r="458" spans="1:13" ht="15.75" customHeight="1" x14ac:dyDescent="0.3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</row>
    <row r="459" spans="1:13" ht="15.75" customHeight="1" x14ac:dyDescent="0.3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</row>
    <row r="460" spans="1:13" ht="15.75" customHeight="1" x14ac:dyDescent="0.3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</row>
    <row r="461" spans="1:13" ht="15.75" customHeight="1" x14ac:dyDescent="0.3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</row>
    <row r="462" spans="1:13" ht="15.75" customHeight="1" x14ac:dyDescent="0.3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</row>
    <row r="463" spans="1:13" ht="15.75" customHeight="1" x14ac:dyDescent="0.3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</row>
    <row r="464" spans="1:13" ht="15.75" customHeight="1" x14ac:dyDescent="0.3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</row>
    <row r="465" spans="1:13" ht="15.75" customHeight="1" x14ac:dyDescent="0.3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</row>
    <row r="466" spans="1:13" ht="15.75" customHeight="1" x14ac:dyDescent="0.3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</row>
    <row r="467" spans="1:13" ht="15.75" customHeight="1" x14ac:dyDescent="0.3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</row>
    <row r="468" spans="1:13" ht="15.75" customHeight="1" x14ac:dyDescent="0.3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</row>
    <row r="469" spans="1:13" ht="15.75" customHeight="1" x14ac:dyDescent="0.3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</row>
    <row r="470" spans="1:13" ht="15.75" customHeight="1" x14ac:dyDescent="0.3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</row>
    <row r="471" spans="1:13" ht="15.75" customHeight="1" x14ac:dyDescent="0.3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</row>
    <row r="472" spans="1:13" ht="15.75" customHeight="1" x14ac:dyDescent="0.3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</row>
    <row r="473" spans="1:13" ht="15.75" customHeight="1" x14ac:dyDescent="0.3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</row>
    <row r="474" spans="1:13" ht="15.75" customHeight="1" x14ac:dyDescent="0.3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</row>
    <row r="475" spans="1:13" ht="15.75" customHeight="1" x14ac:dyDescent="0.3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</row>
    <row r="476" spans="1:13" ht="15.75" customHeight="1" x14ac:dyDescent="0.3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</row>
    <row r="477" spans="1:13" ht="15.75" customHeight="1" x14ac:dyDescent="0.3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</row>
    <row r="478" spans="1:13" ht="15.75" customHeight="1" x14ac:dyDescent="0.3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</row>
    <row r="479" spans="1:13" ht="15.75" customHeight="1" x14ac:dyDescent="0.3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</row>
    <row r="480" spans="1:13" ht="15.75" customHeight="1" x14ac:dyDescent="0.3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</row>
    <row r="481" spans="1:13" ht="15.75" customHeight="1" x14ac:dyDescent="0.3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</row>
    <row r="482" spans="1:13" ht="15.75" customHeight="1" x14ac:dyDescent="0.3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</row>
    <row r="483" spans="1:13" ht="15.75" customHeight="1" x14ac:dyDescent="0.3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</row>
    <row r="484" spans="1:13" ht="15.75" customHeight="1" x14ac:dyDescent="0.3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</row>
    <row r="485" spans="1:13" ht="15.75" customHeight="1" x14ac:dyDescent="0.3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</row>
    <row r="486" spans="1:13" ht="15.75" customHeight="1" x14ac:dyDescent="0.3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</row>
    <row r="487" spans="1:13" ht="15.75" customHeight="1" x14ac:dyDescent="0.3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</row>
    <row r="488" spans="1:13" ht="15.75" customHeight="1" x14ac:dyDescent="0.3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</row>
    <row r="489" spans="1:13" ht="15.75" customHeight="1" x14ac:dyDescent="0.3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</row>
    <row r="490" spans="1:13" ht="15.75" customHeight="1" x14ac:dyDescent="0.3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</row>
    <row r="491" spans="1:13" ht="15.75" customHeight="1" x14ac:dyDescent="0.3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</row>
    <row r="492" spans="1:13" ht="15.75" customHeight="1" x14ac:dyDescent="0.3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</row>
    <row r="493" spans="1:13" ht="15.75" customHeight="1" x14ac:dyDescent="0.3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</row>
    <row r="494" spans="1:13" ht="15.75" customHeight="1" x14ac:dyDescent="0.3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</row>
    <row r="495" spans="1:13" ht="15.75" customHeight="1" x14ac:dyDescent="0.3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</row>
    <row r="496" spans="1:13" ht="15.75" customHeight="1" x14ac:dyDescent="0.3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</row>
    <row r="497" spans="1:13" ht="15.75" customHeight="1" x14ac:dyDescent="0.3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</row>
    <row r="498" spans="1:13" ht="15.75" customHeight="1" x14ac:dyDescent="0.3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</row>
    <row r="499" spans="1:13" ht="15.75" customHeight="1" x14ac:dyDescent="0.3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</row>
    <row r="500" spans="1:13" ht="15.75" customHeight="1" x14ac:dyDescent="0.3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</row>
    <row r="501" spans="1:13" ht="15.75" customHeight="1" x14ac:dyDescent="0.3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</row>
    <row r="502" spans="1:13" ht="15.75" customHeight="1" x14ac:dyDescent="0.3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</row>
    <row r="503" spans="1:13" ht="15.75" customHeight="1" x14ac:dyDescent="0.3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</row>
    <row r="504" spans="1:13" ht="15.75" customHeight="1" x14ac:dyDescent="0.3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</row>
    <row r="505" spans="1:13" ht="15.75" customHeight="1" x14ac:dyDescent="0.3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</row>
    <row r="506" spans="1:13" ht="15.75" customHeight="1" x14ac:dyDescent="0.3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</row>
    <row r="507" spans="1:13" ht="15.75" customHeight="1" x14ac:dyDescent="0.3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</row>
    <row r="508" spans="1:13" ht="15.75" customHeight="1" x14ac:dyDescent="0.3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</row>
    <row r="509" spans="1:13" ht="15.75" customHeight="1" x14ac:dyDescent="0.3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</row>
    <row r="510" spans="1:13" ht="15.75" customHeight="1" x14ac:dyDescent="0.3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</row>
    <row r="511" spans="1:13" ht="15.75" customHeight="1" x14ac:dyDescent="0.3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</row>
    <row r="512" spans="1:13" ht="15.75" customHeight="1" x14ac:dyDescent="0.3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</row>
    <row r="513" spans="1:13" ht="15.75" customHeight="1" x14ac:dyDescent="0.3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</row>
    <row r="514" spans="1:13" ht="15.75" customHeight="1" x14ac:dyDescent="0.3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</row>
    <row r="515" spans="1:13" ht="15.75" customHeight="1" x14ac:dyDescent="0.3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</row>
    <row r="516" spans="1:13" ht="15.75" customHeight="1" x14ac:dyDescent="0.3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</row>
    <row r="517" spans="1:13" ht="15.75" customHeight="1" x14ac:dyDescent="0.3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</row>
    <row r="518" spans="1:13" ht="15.75" customHeight="1" x14ac:dyDescent="0.3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</row>
    <row r="519" spans="1:13" ht="15.75" customHeight="1" x14ac:dyDescent="0.3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</row>
    <row r="520" spans="1:13" ht="15.75" customHeight="1" x14ac:dyDescent="0.3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</row>
    <row r="521" spans="1:13" ht="15.75" customHeight="1" x14ac:dyDescent="0.3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</row>
    <row r="522" spans="1:13" ht="15.75" customHeight="1" x14ac:dyDescent="0.3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</row>
    <row r="523" spans="1:13" ht="15.75" customHeight="1" x14ac:dyDescent="0.3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</row>
    <row r="524" spans="1:13" ht="15.75" customHeight="1" x14ac:dyDescent="0.3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</row>
    <row r="525" spans="1:13" ht="15.75" customHeight="1" x14ac:dyDescent="0.3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</row>
    <row r="526" spans="1:13" ht="15.75" customHeight="1" x14ac:dyDescent="0.3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</row>
    <row r="527" spans="1:13" ht="15.75" customHeight="1" x14ac:dyDescent="0.3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</row>
    <row r="528" spans="1:13" ht="15.75" customHeight="1" x14ac:dyDescent="0.3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</row>
    <row r="529" spans="1:13" ht="15.75" customHeight="1" x14ac:dyDescent="0.3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</row>
    <row r="530" spans="1:13" ht="15.75" customHeight="1" x14ac:dyDescent="0.3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</row>
    <row r="531" spans="1:13" ht="15.75" customHeight="1" x14ac:dyDescent="0.3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</row>
    <row r="532" spans="1:13" ht="15.75" customHeight="1" x14ac:dyDescent="0.3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</row>
    <row r="533" spans="1:13" ht="15.75" customHeight="1" x14ac:dyDescent="0.3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</row>
    <row r="534" spans="1:13" ht="15.75" customHeight="1" x14ac:dyDescent="0.3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</row>
    <row r="535" spans="1:13" ht="15.75" customHeight="1" x14ac:dyDescent="0.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</row>
    <row r="536" spans="1:13" ht="15.75" customHeight="1" x14ac:dyDescent="0.3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</row>
    <row r="537" spans="1:13" ht="15.75" customHeight="1" x14ac:dyDescent="0.3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</row>
    <row r="538" spans="1:13" ht="15.75" customHeight="1" x14ac:dyDescent="0.3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</row>
    <row r="539" spans="1:13" ht="15.75" customHeight="1" x14ac:dyDescent="0.3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</row>
    <row r="540" spans="1:13" ht="15.75" customHeight="1" x14ac:dyDescent="0.3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</row>
    <row r="541" spans="1:13" ht="15.75" customHeight="1" x14ac:dyDescent="0.3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</row>
    <row r="542" spans="1:13" ht="15.75" customHeight="1" x14ac:dyDescent="0.3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</row>
    <row r="543" spans="1:13" ht="15.75" customHeight="1" x14ac:dyDescent="0.3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</row>
    <row r="544" spans="1:13" ht="15.75" customHeight="1" x14ac:dyDescent="0.3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</row>
    <row r="545" spans="1:13" ht="15.75" customHeight="1" x14ac:dyDescent="0.3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</row>
    <row r="546" spans="1:13" ht="15.75" customHeight="1" x14ac:dyDescent="0.3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</row>
    <row r="547" spans="1:13" ht="15.75" customHeight="1" x14ac:dyDescent="0.3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</row>
    <row r="548" spans="1:13" ht="15.75" customHeight="1" x14ac:dyDescent="0.3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</row>
    <row r="549" spans="1:13" ht="15.75" customHeight="1" x14ac:dyDescent="0.3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</row>
    <row r="550" spans="1:13" ht="15.75" customHeight="1" x14ac:dyDescent="0.3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</row>
    <row r="551" spans="1:13" ht="15.75" customHeight="1" x14ac:dyDescent="0.3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</row>
    <row r="552" spans="1:13" ht="15.75" customHeight="1" x14ac:dyDescent="0.3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</row>
    <row r="553" spans="1:13" ht="15.75" customHeight="1" x14ac:dyDescent="0.3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</row>
    <row r="554" spans="1:13" ht="15.75" customHeight="1" x14ac:dyDescent="0.3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</row>
    <row r="555" spans="1:13" ht="15.75" customHeight="1" x14ac:dyDescent="0.3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</row>
    <row r="556" spans="1:13" ht="15.75" customHeight="1" x14ac:dyDescent="0.3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</row>
    <row r="557" spans="1:13" ht="15.75" customHeight="1" x14ac:dyDescent="0.3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</row>
    <row r="558" spans="1:13" ht="15.75" customHeight="1" x14ac:dyDescent="0.3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</row>
    <row r="559" spans="1:13" ht="15.75" customHeight="1" x14ac:dyDescent="0.3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</row>
    <row r="560" spans="1:13" ht="15.75" customHeight="1" x14ac:dyDescent="0.3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</row>
    <row r="561" spans="1:13" ht="15.75" customHeight="1" x14ac:dyDescent="0.3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</row>
    <row r="562" spans="1:13" ht="15.75" customHeight="1" x14ac:dyDescent="0.3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</row>
    <row r="563" spans="1:13" ht="15.75" customHeight="1" x14ac:dyDescent="0.3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</row>
    <row r="564" spans="1:13" ht="15.75" customHeight="1" x14ac:dyDescent="0.3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</row>
    <row r="565" spans="1:13" ht="15.75" customHeight="1" x14ac:dyDescent="0.3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</row>
    <row r="566" spans="1:13" ht="15.75" customHeight="1" x14ac:dyDescent="0.3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</row>
    <row r="567" spans="1:13" ht="15.75" customHeight="1" x14ac:dyDescent="0.3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</row>
    <row r="568" spans="1:13" ht="15.75" customHeight="1" x14ac:dyDescent="0.3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</row>
    <row r="569" spans="1:13" ht="15.75" customHeight="1" x14ac:dyDescent="0.3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</row>
    <row r="570" spans="1:13" ht="15.75" customHeight="1" x14ac:dyDescent="0.3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</row>
    <row r="571" spans="1:13" ht="15.75" customHeight="1" x14ac:dyDescent="0.3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</row>
    <row r="572" spans="1:13" ht="15.75" customHeight="1" x14ac:dyDescent="0.3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</row>
    <row r="573" spans="1:13" ht="15.75" customHeight="1" x14ac:dyDescent="0.3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</row>
    <row r="574" spans="1:13" ht="15.75" customHeight="1" x14ac:dyDescent="0.3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</row>
    <row r="575" spans="1:13" ht="15.75" customHeight="1" x14ac:dyDescent="0.3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</row>
    <row r="576" spans="1:13" ht="15.75" customHeight="1" x14ac:dyDescent="0.3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</row>
    <row r="577" spans="1:13" ht="15.75" customHeight="1" x14ac:dyDescent="0.3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</row>
    <row r="578" spans="1:13" ht="15.75" customHeight="1" x14ac:dyDescent="0.3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</row>
    <row r="579" spans="1:13" ht="15.75" customHeight="1" x14ac:dyDescent="0.3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</row>
    <row r="580" spans="1:13" ht="15.75" customHeight="1" x14ac:dyDescent="0.3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</row>
    <row r="581" spans="1:13" ht="15.75" customHeight="1" x14ac:dyDescent="0.3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</row>
    <row r="582" spans="1:13" ht="15.75" customHeight="1" x14ac:dyDescent="0.3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</row>
    <row r="583" spans="1:13" ht="15.75" customHeight="1" x14ac:dyDescent="0.3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</row>
    <row r="584" spans="1:13" ht="15.75" customHeight="1" x14ac:dyDescent="0.3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</row>
    <row r="585" spans="1:13" ht="15.75" customHeight="1" x14ac:dyDescent="0.3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</row>
    <row r="586" spans="1:13" ht="15.75" customHeight="1" x14ac:dyDescent="0.3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</row>
    <row r="587" spans="1:13" ht="15.75" customHeight="1" x14ac:dyDescent="0.3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</row>
    <row r="588" spans="1:13" ht="15.75" customHeight="1" x14ac:dyDescent="0.3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</row>
    <row r="589" spans="1:13" ht="15.75" customHeight="1" x14ac:dyDescent="0.3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</row>
    <row r="590" spans="1:13" ht="15.75" customHeight="1" x14ac:dyDescent="0.3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</row>
    <row r="591" spans="1:13" ht="15.75" customHeight="1" x14ac:dyDescent="0.3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</row>
    <row r="592" spans="1:13" ht="15.75" customHeight="1" x14ac:dyDescent="0.3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</row>
    <row r="593" spans="1:13" ht="15.75" customHeight="1" x14ac:dyDescent="0.3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</row>
    <row r="594" spans="1:13" ht="15.75" customHeight="1" x14ac:dyDescent="0.3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</row>
    <row r="595" spans="1:13" ht="15.75" customHeight="1" x14ac:dyDescent="0.3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</row>
    <row r="596" spans="1:13" ht="15.75" customHeight="1" x14ac:dyDescent="0.3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</row>
    <row r="597" spans="1:13" ht="15.75" customHeight="1" x14ac:dyDescent="0.3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</row>
    <row r="598" spans="1:13" ht="15.75" customHeight="1" x14ac:dyDescent="0.3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</row>
    <row r="599" spans="1:13" ht="15.75" customHeight="1" x14ac:dyDescent="0.3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</row>
    <row r="600" spans="1:13" ht="15.75" customHeight="1" x14ac:dyDescent="0.3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</row>
    <row r="601" spans="1:13" ht="15.75" customHeight="1" x14ac:dyDescent="0.3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</row>
    <row r="602" spans="1:13" ht="15.75" customHeight="1" x14ac:dyDescent="0.3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</row>
    <row r="603" spans="1:13" ht="15.75" customHeight="1" x14ac:dyDescent="0.3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</row>
    <row r="604" spans="1:13" ht="15.75" customHeight="1" x14ac:dyDescent="0.3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</row>
    <row r="605" spans="1:13" ht="15.75" customHeight="1" x14ac:dyDescent="0.3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</row>
    <row r="606" spans="1:13" ht="15.75" customHeight="1" x14ac:dyDescent="0.3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</row>
    <row r="607" spans="1:13" ht="15.75" customHeight="1" x14ac:dyDescent="0.3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</row>
    <row r="608" spans="1:13" ht="15.75" customHeight="1" x14ac:dyDescent="0.3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</row>
    <row r="609" spans="1:13" ht="15.75" customHeight="1" x14ac:dyDescent="0.3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</row>
    <row r="610" spans="1:13" ht="15.75" customHeight="1" x14ac:dyDescent="0.3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</row>
    <row r="611" spans="1:13" ht="15.75" customHeight="1" x14ac:dyDescent="0.3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</row>
    <row r="612" spans="1:13" ht="15.75" customHeight="1" x14ac:dyDescent="0.3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</row>
    <row r="613" spans="1:13" ht="15.75" customHeight="1" x14ac:dyDescent="0.3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</row>
    <row r="614" spans="1:13" ht="15.75" customHeight="1" x14ac:dyDescent="0.3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</row>
    <row r="615" spans="1:13" ht="15.75" customHeight="1" x14ac:dyDescent="0.3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</row>
    <row r="616" spans="1:13" ht="15.75" customHeight="1" x14ac:dyDescent="0.3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</row>
    <row r="617" spans="1:13" ht="15.75" customHeight="1" x14ac:dyDescent="0.3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</row>
    <row r="618" spans="1:13" ht="15.75" customHeight="1" x14ac:dyDescent="0.3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</row>
    <row r="619" spans="1:13" ht="15.75" customHeight="1" x14ac:dyDescent="0.3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</row>
    <row r="620" spans="1:13" ht="15.75" customHeight="1" x14ac:dyDescent="0.3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</row>
    <row r="621" spans="1:13" ht="15.75" customHeight="1" x14ac:dyDescent="0.3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</row>
    <row r="622" spans="1:13" ht="15.75" customHeight="1" x14ac:dyDescent="0.3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</row>
    <row r="623" spans="1:13" ht="15.75" customHeight="1" x14ac:dyDescent="0.3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</row>
    <row r="624" spans="1:13" ht="15.75" customHeight="1" x14ac:dyDescent="0.3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</row>
    <row r="625" spans="1:13" ht="15.75" customHeight="1" x14ac:dyDescent="0.3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</row>
    <row r="626" spans="1:13" ht="15.75" customHeight="1" x14ac:dyDescent="0.3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</row>
    <row r="627" spans="1:13" ht="15.75" customHeight="1" x14ac:dyDescent="0.3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</row>
    <row r="628" spans="1:13" ht="15.75" customHeight="1" x14ac:dyDescent="0.3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</row>
    <row r="629" spans="1:13" ht="15.75" customHeight="1" x14ac:dyDescent="0.3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</row>
    <row r="630" spans="1:13" ht="15.75" customHeight="1" x14ac:dyDescent="0.3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</row>
    <row r="631" spans="1:13" ht="15.75" customHeight="1" x14ac:dyDescent="0.3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</row>
    <row r="632" spans="1:13" ht="15.75" customHeight="1" x14ac:dyDescent="0.3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</row>
    <row r="633" spans="1:13" ht="15.75" customHeight="1" x14ac:dyDescent="0.3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</row>
    <row r="634" spans="1:13" ht="15.75" customHeight="1" x14ac:dyDescent="0.3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</row>
    <row r="635" spans="1:13" ht="15.75" customHeight="1" x14ac:dyDescent="0.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</row>
    <row r="636" spans="1:13" ht="15.75" customHeight="1" x14ac:dyDescent="0.3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</row>
    <row r="637" spans="1:13" ht="15.75" customHeight="1" x14ac:dyDescent="0.3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</row>
    <row r="638" spans="1:13" ht="15.75" customHeight="1" x14ac:dyDescent="0.3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</row>
    <row r="639" spans="1:13" ht="15.75" customHeight="1" x14ac:dyDescent="0.3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</row>
    <row r="640" spans="1:13" ht="15.75" customHeight="1" x14ac:dyDescent="0.3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</row>
    <row r="641" spans="1:13" ht="15.75" customHeight="1" x14ac:dyDescent="0.3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</row>
    <row r="642" spans="1:13" ht="15.75" customHeight="1" x14ac:dyDescent="0.3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</row>
    <row r="643" spans="1:13" ht="15.75" customHeight="1" x14ac:dyDescent="0.3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</row>
    <row r="644" spans="1:13" ht="15.75" customHeight="1" x14ac:dyDescent="0.3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</row>
    <row r="645" spans="1:13" ht="15.75" customHeight="1" x14ac:dyDescent="0.3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</row>
    <row r="646" spans="1:13" ht="15.75" customHeight="1" x14ac:dyDescent="0.3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</row>
    <row r="647" spans="1:13" ht="15.75" customHeight="1" x14ac:dyDescent="0.3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</row>
    <row r="648" spans="1:13" ht="15.75" customHeight="1" x14ac:dyDescent="0.3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</row>
    <row r="649" spans="1:13" ht="15.75" customHeight="1" x14ac:dyDescent="0.3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</row>
    <row r="650" spans="1:13" ht="15.75" customHeight="1" x14ac:dyDescent="0.3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</row>
    <row r="651" spans="1:13" ht="15.75" customHeight="1" x14ac:dyDescent="0.3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</row>
    <row r="652" spans="1:13" ht="15.75" customHeight="1" x14ac:dyDescent="0.3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</row>
    <row r="653" spans="1:13" ht="15.75" customHeight="1" x14ac:dyDescent="0.3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</row>
    <row r="654" spans="1:13" ht="15.75" customHeight="1" x14ac:dyDescent="0.3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</row>
    <row r="655" spans="1:13" ht="15.75" customHeight="1" x14ac:dyDescent="0.3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</row>
    <row r="656" spans="1:13" ht="15.75" customHeight="1" x14ac:dyDescent="0.3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</row>
    <row r="657" spans="1:13" ht="15.75" customHeight="1" x14ac:dyDescent="0.3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</row>
    <row r="658" spans="1:13" ht="15.75" customHeight="1" x14ac:dyDescent="0.3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</row>
    <row r="659" spans="1:13" ht="15.75" customHeight="1" x14ac:dyDescent="0.3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</row>
    <row r="660" spans="1:13" ht="15.75" customHeight="1" x14ac:dyDescent="0.3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</row>
    <row r="661" spans="1:13" ht="15.75" customHeight="1" x14ac:dyDescent="0.3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</row>
    <row r="662" spans="1:13" ht="15.75" customHeight="1" x14ac:dyDescent="0.3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</row>
    <row r="663" spans="1:13" ht="15.75" customHeight="1" x14ac:dyDescent="0.3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</row>
    <row r="664" spans="1:13" ht="15.75" customHeight="1" x14ac:dyDescent="0.3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</row>
    <row r="665" spans="1:13" ht="15.75" customHeight="1" x14ac:dyDescent="0.3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</row>
    <row r="666" spans="1:13" ht="15.75" customHeight="1" x14ac:dyDescent="0.3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</row>
    <row r="667" spans="1:13" ht="15.75" customHeight="1" x14ac:dyDescent="0.3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</row>
    <row r="668" spans="1:13" ht="15.75" customHeight="1" x14ac:dyDescent="0.3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</row>
    <row r="669" spans="1:13" ht="15.75" customHeight="1" x14ac:dyDescent="0.3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</row>
    <row r="670" spans="1:13" ht="15.75" customHeight="1" x14ac:dyDescent="0.3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</row>
    <row r="671" spans="1:13" ht="15.75" customHeight="1" x14ac:dyDescent="0.3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</row>
    <row r="672" spans="1:13" ht="15.75" customHeight="1" x14ac:dyDescent="0.3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</row>
    <row r="673" spans="1:13" ht="15.75" customHeight="1" x14ac:dyDescent="0.3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</row>
    <row r="674" spans="1:13" ht="15.75" customHeight="1" x14ac:dyDescent="0.3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</row>
    <row r="675" spans="1:13" ht="15.75" customHeight="1" x14ac:dyDescent="0.3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</row>
    <row r="676" spans="1:13" ht="15.75" customHeight="1" x14ac:dyDescent="0.3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</row>
    <row r="677" spans="1:13" ht="15.75" customHeight="1" x14ac:dyDescent="0.3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</row>
    <row r="678" spans="1:13" ht="15.75" customHeight="1" x14ac:dyDescent="0.3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</row>
    <row r="679" spans="1:13" ht="15.75" customHeight="1" x14ac:dyDescent="0.3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</row>
    <row r="680" spans="1:13" ht="15.75" customHeight="1" x14ac:dyDescent="0.3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</row>
    <row r="681" spans="1:13" ht="15.75" customHeight="1" x14ac:dyDescent="0.3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</row>
    <row r="682" spans="1:13" ht="15.75" customHeight="1" x14ac:dyDescent="0.3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</row>
    <row r="683" spans="1:13" ht="15.75" customHeight="1" x14ac:dyDescent="0.3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</row>
    <row r="684" spans="1:13" ht="15.75" customHeight="1" x14ac:dyDescent="0.3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</row>
    <row r="685" spans="1:13" ht="15.75" customHeight="1" x14ac:dyDescent="0.3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</row>
    <row r="686" spans="1:13" ht="15.75" customHeight="1" x14ac:dyDescent="0.3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</row>
    <row r="687" spans="1:13" ht="15.75" customHeight="1" x14ac:dyDescent="0.3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</row>
    <row r="688" spans="1:13" ht="15.75" customHeight="1" x14ac:dyDescent="0.3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</row>
    <row r="689" spans="1:13" ht="15.75" customHeight="1" x14ac:dyDescent="0.3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</row>
    <row r="690" spans="1:13" ht="15.75" customHeight="1" x14ac:dyDescent="0.3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</row>
    <row r="691" spans="1:13" ht="15.75" customHeight="1" x14ac:dyDescent="0.3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</row>
    <row r="692" spans="1:13" ht="15.75" customHeight="1" x14ac:dyDescent="0.3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</row>
    <row r="693" spans="1:13" ht="15.75" customHeight="1" x14ac:dyDescent="0.3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</row>
    <row r="694" spans="1:13" ht="15.75" customHeight="1" x14ac:dyDescent="0.3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</row>
    <row r="695" spans="1:13" ht="15.75" customHeight="1" x14ac:dyDescent="0.3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</row>
    <row r="696" spans="1:13" ht="15.75" customHeight="1" x14ac:dyDescent="0.3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</row>
    <row r="697" spans="1:13" ht="15.75" customHeight="1" x14ac:dyDescent="0.3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</row>
    <row r="698" spans="1:13" ht="15.75" customHeight="1" x14ac:dyDescent="0.3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</row>
    <row r="699" spans="1:13" ht="15.75" customHeight="1" x14ac:dyDescent="0.3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</row>
    <row r="700" spans="1:13" ht="15.75" customHeight="1" x14ac:dyDescent="0.3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</row>
    <row r="701" spans="1:13" ht="15.75" customHeight="1" x14ac:dyDescent="0.3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</row>
    <row r="702" spans="1:13" ht="15.75" customHeight="1" x14ac:dyDescent="0.3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</row>
    <row r="703" spans="1:13" ht="15.75" customHeight="1" x14ac:dyDescent="0.3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</row>
    <row r="704" spans="1:13" ht="15.75" customHeight="1" x14ac:dyDescent="0.3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</row>
    <row r="705" spans="1:13" ht="15.75" customHeight="1" x14ac:dyDescent="0.3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</row>
    <row r="706" spans="1:13" ht="15.75" customHeight="1" x14ac:dyDescent="0.3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</row>
    <row r="707" spans="1:13" ht="15.75" customHeight="1" x14ac:dyDescent="0.3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</row>
    <row r="708" spans="1:13" ht="15.75" customHeight="1" x14ac:dyDescent="0.3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</row>
    <row r="709" spans="1:13" ht="15.75" customHeight="1" x14ac:dyDescent="0.3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</row>
    <row r="710" spans="1:13" ht="15.75" customHeight="1" x14ac:dyDescent="0.3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</row>
    <row r="711" spans="1:13" ht="15.75" customHeight="1" x14ac:dyDescent="0.3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</row>
    <row r="712" spans="1:13" ht="15.75" customHeight="1" x14ac:dyDescent="0.3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</row>
    <row r="713" spans="1:13" ht="15.75" customHeight="1" x14ac:dyDescent="0.3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</row>
    <row r="714" spans="1:13" ht="15.75" customHeight="1" x14ac:dyDescent="0.3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</row>
    <row r="715" spans="1:13" ht="15.75" customHeight="1" x14ac:dyDescent="0.3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</row>
    <row r="716" spans="1:13" ht="15.75" customHeight="1" x14ac:dyDescent="0.3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</row>
    <row r="717" spans="1:13" ht="15.75" customHeight="1" x14ac:dyDescent="0.3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</row>
    <row r="718" spans="1:13" ht="15.75" customHeight="1" x14ac:dyDescent="0.3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</row>
    <row r="719" spans="1:13" ht="15.75" customHeight="1" x14ac:dyDescent="0.3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</row>
    <row r="720" spans="1:13" ht="15.75" customHeight="1" x14ac:dyDescent="0.3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</row>
    <row r="721" spans="1:13" ht="15.75" customHeight="1" x14ac:dyDescent="0.3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</row>
    <row r="722" spans="1:13" ht="15.75" customHeight="1" x14ac:dyDescent="0.3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</row>
    <row r="723" spans="1:13" ht="15.75" customHeight="1" x14ac:dyDescent="0.3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</row>
    <row r="724" spans="1:13" ht="15.75" customHeight="1" x14ac:dyDescent="0.3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</row>
    <row r="725" spans="1:13" ht="15.75" customHeight="1" x14ac:dyDescent="0.3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</row>
    <row r="726" spans="1:13" ht="15.75" customHeight="1" x14ac:dyDescent="0.3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</row>
    <row r="727" spans="1:13" ht="15.75" customHeight="1" x14ac:dyDescent="0.3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</row>
    <row r="728" spans="1:13" ht="15.75" customHeight="1" x14ac:dyDescent="0.3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</row>
    <row r="729" spans="1:13" ht="15.75" customHeight="1" x14ac:dyDescent="0.3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</row>
    <row r="730" spans="1:13" ht="15.75" customHeight="1" x14ac:dyDescent="0.3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</row>
    <row r="731" spans="1:13" ht="15.75" customHeight="1" x14ac:dyDescent="0.3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</row>
    <row r="732" spans="1:13" ht="15.75" customHeight="1" x14ac:dyDescent="0.3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</row>
    <row r="733" spans="1:13" ht="15.75" customHeight="1" x14ac:dyDescent="0.3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</row>
    <row r="734" spans="1:13" ht="15.75" customHeight="1" x14ac:dyDescent="0.3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</row>
    <row r="735" spans="1:13" ht="15.75" customHeight="1" x14ac:dyDescent="0.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</row>
    <row r="736" spans="1:13" ht="15.75" customHeight="1" x14ac:dyDescent="0.3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</row>
    <row r="737" spans="1:13" ht="15.75" customHeight="1" x14ac:dyDescent="0.3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</row>
    <row r="738" spans="1:13" ht="15.75" customHeight="1" x14ac:dyDescent="0.3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</row>
    <row r="739" spans="1:13" ht="15.75" customHeight="1" x14ac:dyDescent="0.3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</row>
    <row r="740" spans="1:13" ht="15.75" customHeight="1" x14ac:dyDescent="0.3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</row>
    <row r="741" spans="1:13" ht="15.75" customHeight="1" x14ac:dyDescent="0.3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</row>
    <row r="742" spans="1:13" ht="15.75" customHeight="1" x14ac:dyDescent="0.3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</row>
    <row r="743" spans="1:13" ht="15.75" customHeight="1" x14ac:dyDescent="0.3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</row>
    <row r="744" spans="1:13" ht="15.75" customHeight="1" x14ac:dyDescent="0.3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</row>
    <row r="745" spans="1:13" ht="15.75" customHeight="1" x14ac:dyDescent="0.3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</row>
    <row r="746" spans="1:13" ht="15.75" customHeight="1" x14ac:dyDescent="0.3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</row>
    <row r="747" spans="1:13" ht="15.75" customHeight="1" x14ac:dyDescent="0.3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</row>
    <row r="748" spans="1:13" ht="15.75" customHeight="1" x14ac:dyDescent="0.3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</row>
    <row r="749" spans="1:13" ht="15.75" customHeight="1" x14ac:dyDescent="0.3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</row>
    <row r="750" spans="1:13" ht="15.75" customHeight="1" x14ac:dyDescent="0.3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</row>
    <row r="751" spans="1:13" ht="15.75" customHeight="1" x14ac:dyDescent="0.3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</row>
    <row r="752" spans="1:13" ht="15.75" customHeight="1" x14ac:dyDescent="0.3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</row>
    <row r="753" spans="1:13" ht="15.75" customHeight="1" x14ac:dyDescent="0.3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</row>
    <row r="754" spans="1:13" ht="15.75" customHeight="1" x14ac:dyDescent="0.3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</row>
    <row r="755" spans="1:13" ht="15.75" customHeight="1" x14ac:dyDescent="0.3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</row>
    <row r="756" spans="1:13" ht="15.75" customHeight="1" x14ac:dyDescent="0.3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</row>
    <row r="757" spans="1:13" ht="15.75" customHeight="1" x14ac:dyDescent="0.3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</row>
    <row r="758" spans="1:13" ht="15.75" customHeight="1" x14ac:dyDescent="0.3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</row>
    <row r="759" spans="1:13" ht="15.75" customHeight="1" x14ac:dyDescent="0.3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</row>
    <row r="760" spans="1:13" ht="15.75" customHeight="1" x14ac:dyDescent="0.3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</row>
    <row r="761" spans="1:13" ht="15.75" customHeight="1" x14ac:dyDescent="0.3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</row>
    <row r="762" spans="1:13" ht="15.75" customHeight="1" x14ac:dyDescent="0.3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</row>
    <row r="763" spans="1:13" ht="15.75" customHeight="1" x14ac:dyDescent="0.3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</row>
    <row r="764" spans="1:13" ht="15.75" customHeight="1" x14ac:dyDescent="0.3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</row>
    <row r="765" spans="1:13" ht="15.75" customHeight="1" x14ac:dyDescent="0.3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</row>
    <row r="766" spans="1:13" ht="15.75" customHeight="1" x14ac:dyDescent="0.3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</row>
    <row r="767" spans="1:13" ht="15.75" customHeight="1" x14ac:dyDescent="0.3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</row>
    <row r="768" spans="1:13" ht="15.75" customHeight="1" x14ac:dyDescent="0.3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</row>
    <row r="769" spans="1:13" ht="15.75" customHeight="1" x14ac:dyDescent="0.3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</row>
    <row r="770" spans="1:13" ht="15.75" customHeight="1" x14ac:dyDescent="0.3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</row>
    <row r="771" spans="1:13" ht="15.75" customHeight="1" x14ac:dyDescent="0.3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</row>
    <row r="772" spans="1:13" ht="15.75" customHeight="1" x14ac:dyDescent="0.3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</row>
    <row r="773" spans="1:13" ht="15.75" customHeight="1" x14ac:dyDescent="0.3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</row>
    <row r="774" spans="1:13" ht="15.75" customHeight="1" x14ac:dyDescent="0.3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</row>
    <row r="775" spans="1:13" ht="15.75" customHeight="1" x14ac:dyDescent="0.3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</row>
    <row r="776" spans="1:13" ht="15.75" customHeight="1" x14ac:dyDescent="0.3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</row>
    <row r="777" spans="1:13" ht="15.75" customHeight="1" x14ac:dyDescent="0.3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</row>
    <row r="778" spans="1:13" ht="15.75" customHeight="1" x14ac:dyDescent="0.3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</row>
    <row r="779" spans="1:13" ht="15.75" customHeight="1" x14ac:dyDescent="0.3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</row>
    <row r="780" spans="1:13" ht="15.75" customHeight="1" x14ac:dyDescent="0.3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</row>
    <row r="781" spans="1:13" ht="15.75" customHeight="1" x14ac:dyDescent="0.3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</row>
    <row r="782" spans="1:13" ht="15.75" customHeight="1" x14ac:dyDescent="0.3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</row>
    <row r="783" spans="1:13" ht="15.75" customHeight="1" x14ac:dyDescent="0.3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</row>
    <row r="784" spans="1:13" ht="15.75" customHeight="1" x14ac:dyDescent="0.3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</row>
    <row r="785" spans="1:13" ht="15.75" customHeight="1" x14ac:dyDescent="0.3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</row>
    <row r="786" spans="1:13" ht="15.75" customHeight="1" x14ac:dyDescent="0.3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</row>
    <row r="787" spans="1:13" ht="15.75" customHeight="1" x14ac:dyDescent="0.3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</row>
    <row r="788" spans="1:13" ht="15.75" customHeight="1" x14ac:dyDescent="0.3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</row>
    <row r="789" spans="1:13" ht="15.75" customHeight="1" x14ac:dyDescent="0.3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</row>
    <row r="790" spans="1:13" ht="15.75" customHeight="1" x14ac:dyDescent="0.3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</row>
    <row r="791" spans="1:13" ht="15.75" customHeight="1" x14ac:dyDescent="0.3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</row>
    <row r="792" spans="1:13" ht="15.75" customHeight="1" x14ac:dyDescent="0.3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</row>
    <row r="793" spans="1:13" ht="15.75" customHeight="1" x14ac:dyDescent="0.3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</row>
    <row r="794" spans="1:13" ht="15.75" customHeight="1" x14ac:dyDescent="0.3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</row>
    <row r="795" spans="1:13" ht="15.75" customHeight="1" x14ac:dyDescent="0.3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</row>
    <row r="796" spans="1:13" ht="15.75" customHeight="1" x14ac:dyDescent="0.3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</row>
    <row r="797" spans="1:13" ht="15.75" customHeight="1" x14ac:dyDescent="0.3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</row>
    <row r="798" spans="1:13" ht="15.75" customHeight="1" x14ac:dyDescent="0.3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</row>
    <row r="799" spans="1:13" ht="15.75" customHeight="1" x14ac:dyDescent="0.3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</row>
    <row r="800" spans="1:13" ht="15.75" customHeight="1" x14ac:dyDescent="0.3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</row>
    <row r="801" spans="1:13" ht="15.75" customHeight="1" x14ac:dyDescent="0.3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</row>
    <row r="802" spans="1:13" ht="15.75" customHeight="1" x14ac:dyDescent="0.3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</row>
    <row r="803" spans="1:13" ht="15.75" customHeight="1" x14ac:dyDescent="0.3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</row>
    <row r="804" spans="1:13" ht="15.75" customHeight="1" x14ac:dyDescent="0.3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</row>
    <row r="805" spans="1:13" ht="15.75" customHeight="1" x14ac:dyDescent="0.3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</row>
    <row r="806" spans="1:13" ht="15.75" customHeight="1" x14ac:dyDescent="0.3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</row>
    <row r="807" spans="1:13" ht="15.75" customHeight="1" x14ac:dyDescent="0.3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</row>
    <row r="808" spans="1:13" ht="15.75" customHeight="1" x14ac:dyDescent="0.3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</row>
    <row r="809" spans="1:13" ht="15.75" customHeight="1" x14ac:dyDescent="0.3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</row>
    <row r="810" spans="1:13" ht="15.75" customHeight="1" x14ac:dyDescent="0.3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</row>
    <row r="811" spans="1:13" ht="15.75" customHeight="1" x14ac:dyDescent="0.3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</row>
    <row r="812" spans="1:13" ht="15.75" customHeight="1" x14ac:dyDescent="0.3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</row>
    <row r="813" spans="1:13" ht="15.75" customHeight="1" x14ac:dyDescent="0.3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</row>
    <row r="814" spans="1:13" ht="15.75" customHeight="1" x14ac:dyDescent="0.3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</row>
    <row r="815" spans="1:13" ht="15.75" customHeight="1" x14ac:dyDescent="0.3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</row>
    <row r="816" spans="1:13" ht="15.75" customHeight="1" x14ac:dyDescent="0.3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</row>
    <row r="817" spans="1:13" ht="15.75" customHeight="1" x14ac:dyDescent="0.3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</row>
    <row r="818" spans="1:13" ht="15.75" customHeight="1" x14ac:dyDescent="0.3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</row>
    <row r="819" spans="1:13" ht="15.75" customHeight="1" x14ac:dyDescent="0.3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</row>
    <row r="820" spans="1:13" ht="15.75" customHeight="1" x14ac:dyDescent="0.3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</row>
    <row r="821" spans="1:13" ht="15.75" customHeight="1" x14ac:dyDescent="0.3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</row>
    <row r="822" spans="1:13" ht="15.75" customHeight="1" x14ac:dyDescent="0.3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</row>
    <row r="823" spans="1:13" ht="15.75" customHeight="1" x14ac:dyDescent="0.3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</row>
    <row r="824" spans="1:13" ht="15.75" customHeight="1" x14ac:dyDescent="0.3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</row>
    <row r="825" spans="1:13" ht="15.75" customHeight="1" x14ac:dyDescent="0.3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</row>
    <row r="826" spans="1:13" ht="15.75" customHeight="1" x14ac:dyDescent="0.3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</row>
    <row r="827" spans="1:13" ht="15.75" customHeight="1" x14ac:dyDescent="0.3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</row>
    <row r="828" spans="1:13" ht="15.75" customHeight="1" x14ac:dyDescent="0.3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</row>
    <row r="829" spans="1:13" ht="15.75" customHeight="1" x14ac:dyDescent="0.3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</row>
    <row r="830" spans="1:13" ht="15.75" customHeight="1" x14ac:dyDescent="0.3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</row>
    <row r="831" spans="1:13" ht="15.75" customHeight="1" x14ac:dyDescent="0.3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</row>
    <row r="832" spans="1:13" ht="15.75" customHeight="1" x14ac:dyDescent="0.3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</row>
    <row r="833" spans="1:13" ht="15.75" customHeight="1" x14ac:dyDescent="0.3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</row>
    <row r="834" spans="1:13" ht="15.75" customHeight="1" x14ac:dyDescent="0.3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</row>
    <row r="835" spans="1:13" ht="15.75" customHeight="1" x14ac:dyDescent="0.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</row>
    <row r="836" spans="1:13" ht="15.75" customHeight="1" x14ac:dyDescent="0.3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</row>
    <row r="837" spans="1:13" ht="15.75" customHeight="1" x14ac:dyDescent="0.3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</row>
    <row r="838" spans="1:13" ht="15.75" customHeight="1" x14ac:dyDescent="0.3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</row>
    <row r="839" spans="1:13" ht="15.75" customHeight="1" x14ac:dyDescent="0.3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</row>
    <row r="840" spans="1:13" ht="15.75" customHeight="1" x14ac:dyDescent="0.3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</row>
    <row r="841" spans="1:13" ht="15.75" customHeight="1" x14ac:dyDescent="0.3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</row>
    <row r="842" spans="1:13" ht="15.75" customHeight="1" x14ac:dyDescent="0.3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</row>
    <row r="843" spans="1:13" ht="15.75" customHeight="1" x14ac:dyDescent="0.3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</row>
    <row r="844" spans="1:13" ht="15.75" customHeight="1" x14ac:dyDescent="0.3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</row>
    <row r="845" spans="1:13" ht="15.75" customHeight="1" x14ac:dyDescent="0.3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</row>
    <row r="846" spans="1:13" ht="15.75" customHeight="1" x14ac:dyDescent="0.3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</row>
    <row r="847" spans="1:13" ht="15.75" customHeight="1" x14ac:dyDescent="0.3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</row>
    <row r="848" spans="1:13" ht="15.75" customHeight="1" x14ac:dyDescent="0.3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</row>
    <row r="849" spans="1:13" ht="15.75" customHeight="1" x14ac:dyDescent="0.3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</row>
    <row r="850" spans="1:13" ht="15.75" customHeight="1" x14ac:dyDescent="0.3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</row>
    <row r="851" spans="1:13" ht="15.75" customHeight="1" x14ac:dyDescent="0.3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</row>
    <row r="852" spans="1:13" ht="15.75" customHeight="1" x14ac:dyDescent="0.3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</row>
    <row r="853" spans="1:13" ht="15.75" customHeight="1" x14ac:dyDescent="0.3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</row>
    <row r="854" spans="1:13" ht="15.75" customHeight="1" x14ac:dyDescent="0.3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</row>
    <row r="855" spans="1:13" ht="15.75" customHeight="1" x14ac:dyDescent="0.3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</row>
    <row r="856" spans="1:13" ht="15.75" customHeight="1" x14ac:dyDescent="0.3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</row>
    <row r="857" spans="1:13" ht="15.75" customHeight="1" x14ac:dyDescent="0.3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</row>
    <row r="858" spans="1:13" ht="15.75" customHeight="1" x14ac:dyDescent="0.3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</row>
    <row r="859" spans="1:13" ht="15.75" customHeight="1" x14ac:dyDescent="0.3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</row>
    <row r="860" spans="1:13" ht="15.75" customHeight="1" x14ac:dyDescent="0.3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</row>
    <row r="861" spans="1:13" ht="15.75" customHeight="1" x14ac:dyDescent="0.3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</row>
    <row r="862" spans="1:13" ht="15.75" customHeight="1" x14ac:dyDescent="0.3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</row>
    <row r="863" spans="1:13" ht="15.75" customHeight="1" x14ac:dyDescent="0.3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</row>
    <row r="864" spans="1:13" ht="15.75" customHeight="1" x14ac:dyDescent="0.3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</row>
    <row r="865" spans="1:13" ht="15.75" customHeight="1" x14ac:dyDescent="0.3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</row>
    <row r="866" spans="1:13" ht="15.75" customHeight="1" x14ac:dyDescent="0.3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</row>
    <row r="867" spans="1:13" ht="15.75" customHeight="1" x14ac:dyDescent="0.3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</row>
    <row r="868" spans="1:13" ht="15.75" customHeight="1" x14ac:dyDescent="0.3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</row>
    <row r="869" spans="1:13" ht="15.75" customHeight="1" x14ac:dyDescent="0.3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</row>
    <row r="870" spans="1:13" ht="15.75" customHeight="1" x14ac:dyDescent="0.3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</row>
    <row r="871" spans="1:13" ht="15.75" customHeight="1" x14ac:dyDescent="0.3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</row>
    <row r="872" spans="1:13" ht="15.75" customHeight="1" x14ac:dyDescent="0.3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</row>
    <row r="873" spans="1:13" ht="15.75" customHeight="1" x14ac:dyDescent="0.3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</row>
    <row r="874" spans="1:13" ht="15.75" customHeight="1" x14ac:dyDescent="0.3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</row>
    <row r="875" spans="1:13" ht="15.75" customHeight="1" x14ac:dyDescent="0.3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</row>
    <row r="876" spans="1:13" ht="15.75" customHeight="1" x14ac:dyDescent="0.3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</row>
    <row r="877" spans="1:13" ht="15.75" customHeight="1" x14ac:dyDescent="0.3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</row>
    <row r="878" spans="1:13" ht="15.75" customHeight="1" x14ac:dyDescent="0.3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</row>
    <row r="879" spans="1:13" ht="15.75" customHeight="1" x14ac:dyDescent="0.3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</row>
    <row r="880" spans="1:13" ht="15.75" customHeight="1" x14ac:dyDescent="0.3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</row>
    <row r="881" spans="1:13" ht="15.75" customHeight="1" x14ac:dyDescent="0.3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</row>
    <row r="882" spans="1:13" ht="15.75" customHeight="1" x14ac:dyDescent="0.3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</row>
    <row r="883" spans="1:13" ht="15.75" customHeight="1" x14ac:dyDescent="0.3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</row>
    <row r="884" spans="1:13" ht="15.75" customHeight="1" x14ac:dyDescent="0.3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</row>
    <row r="885" spans="1:13" ht="15.75" customHeight="1" x14ac:dyDescent="0.3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</row>
    <row r="886" spans="1:13" ht="15.75" customHeight="1" x14ac:dyDescent="0.3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</row>
    <row r="887" spans="1:13" ht="15.75" customHeight="1" x14ac:dyDescent="0.3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</row>
    <row r="888" spans="1:13" ht="15.75" customHeight="1" x14ac:dyDescent="0.3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</row>
    <row r="889" spans="1:13" ht="15.75" customHeight="1" x14ac:dyDescent="0.3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</row>
    <row r="890" spans="1:13" ht="15.75" customHeight="1" x14ac:dyDescent="0.3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</row>
    <row r="891" spans="1:13" ht="15.75" customHeight="1" x14ac:dyDescent="0.3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</row>
    <row r="892" spans="1:13" ht="15.75" customHeight="1" x14ac:dyDescent="0.3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</row>
    <row r="893" spans="1:13" ht="15.75" customHeight="1" x14ac:dyDescent="0.3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</row>
    <row r="894" spans="1:13" ht="15.75" customHeight="1" x14ac:dyDescent="0.3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</row>
    <row r="895" spans="1:13" ht="15.75" customHeight="1" x14ac:dyDescent="0.3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</row>
    <row r="896" spans="1:13" ht="15.75" customHeight="1" x14ac:dyDescent="0.3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</row>
    <row r="897" spans="1:13" ht="15.75" customHeight="1" x14ac:dyDescent="0.3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</row>
    <row r="898" spans="1:13" ht="15.75" customHeight="1" x14ac:dyDescent="0.3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</row>
    <row r="899" spans="1:13" ht="15.75" customHeight="1" x14ac:dyDescent="0.3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</row>
    <row r="900" spans="1:13" ht="15.75" customHeight="1" x14ac:dyDescent="0.3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</row>
    <row r="901" spans="1:13" ht="15.75" customHeight="1" x14ac:dyDescent="0.3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</row>
    <row r="902" spans="1:13" ht="15.75" customHeight="1" x14ac:dyDescent="0.3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</row>
    <row r="903" spans="1:13" ht="15.75" customHeight="1" x14ac:dyDescent="0.3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</row>
    <row r="904" spans="1:13" ht="15.75" customHeight="1" x14ac:dyDescent="0.3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</row>
    <row r="905" spans="1:13" ht="15.75" customHeight="1" x14ac:dyDescent="0.3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</row>
    <row r="906" spans="1:13" ht="15.75" customHeight="1" x14ac:dyDescent="0.3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</row>
    <row r="907" spans="1:13" ht="15.75" customHeight="1" x14ac:dyDescent="0.3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</row>
    <row r="908" spans="1:13" ht="15.75" customHeight="1" x14ac:dyDescent="0.3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</row>
    <row r="909" spans="1:13" ht="15.75" customHeight="1" x14ac:dyDescent="0.3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</row>
    <row r="910" spans="1:13" ht="15.75" customHeight="1" x14ac:dyDescent="0.3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</row>
    <row r="911" spans="1:13" ht="15.75" customHeight="1" x14ac:dyDescent="0.3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</row>
    <row r="912" spans="1:13" ht="15.75" customHeight="1" x14ac:dyDescent="0.3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</row>
    <row r="913" spans="1:13" ht="15.75" customHeight="1" x14ac:dyDescent="0.3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</row>
    <row r="914" spans="1:13" ht="15.75" customHeight="1" x14ac:dyDescent="0.3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</row>
    <row r="915" spans="1:13" ht="15.75" customHeight="1" x14ac:dyDescent="0.3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</row>
    <row r="916" spans="1:13" ht="15.75" customHeight="1" x14ac:dyDescent="0.3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</row>
    <row r="917" spans="1:13" ht="15.75" customHeight="1" x14ac:dyDescent="0.3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</row>
    <row r="918" spans="1:13" ht="15.75" customHeight="1" x14ac:dyDescent="0.3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</row>
    <row r="919" spans="1:13" ht="15.75" customHeight="1" x14ac:dyDescent="0.3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</row>
    <row r="920" spans="1:13" ht="15.75" customHeight="1" x14ac:dyDescent="0.3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</row>
    <row r="921" spans="1:13" ht="15.75" customHeight="1" x14ac:dyDescent="0.3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</row>
    <row r="922" spans="1:13" ht="15.75" customHeight="1" x14ac:dyDescent="0.3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</row>
    <row r="923" spans="1:13" ht="15.75" customHeight="1" x14ac:dyDescent="0.3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</row>
    <row r="924" spans="1:13" ht="15.75" customHeight="1" x14ac:dyDescent="0.3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</row>
    <row r="925" spans="1:13" ht="15.75" customHeight="1" x14ac:dyDescent="0.3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</row>
    <row r="926" spans="1:13" ht="15.75" customHeight="1" x14ac:dyDescent="0.3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</row>
    <row r="927" spans="1:13" ht="15.75" customHeight="1" x14ac:dyDescent="0.3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</row>
    <row r="928" spans="1:13" ht="15.75" customHeight="1" x14ac:dyDescent="0.3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</row>
    <row r="929" spans="1:13" ht="15.75" customHeight="1" x14ac:dyDescent="0.3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</row>
    <row r="930" spans="1:13" ht="15.75" customHeight="1" x14ac:dyDescent="0.3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</row>
    <row r="931" spans="1:13" ht="15.75" customHeight="1" x14ac:dyDescent="0.3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</row>
    <row r="932" spans="1:13" ht="15.75" customHeight="1" x14ac:dyDescent="0.3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</row>
    <row r="933" spans="1:13" ht="15.75" customHeight="1" x14ac:dyDescent="0.3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</row>
    <row r="934" spans="1:13" ht="15.75" customHeight="1" x14ac:dyDescent="0.3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</row>
    <row r="935" spans="1:13" ht="15.75" customHeight="1" x14ac:dyDescent="0.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</row>
    <row r="936" spans="1:13" ht="15.75" customHeight="1" x14ac:dyDescent="0.3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</row>
    <row r="937" spans="1:13" ht="15.75" customHeight="1" x14ac:dyDescent="0.3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</row>
    <row r="938" spans="1:13" ht="15.75" customHeight="1" x14ac:dyDescent="0.3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</row>
    <row r="939" spans="1:13" ht="15.75" customHeight="1" x14ac:dyDescent="0.3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</row>
    <row r="940" spans="1:13" ht="15.75" customHeight="1" x14ac:dyDescent="0.3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</row>
    <row r="941" spans="1:13" ht="15.75" customHeight="1" x14ac:dyDescent="0.3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</row>
    <row r="942" spans="1:13" ht="15.75" customHeight="1" x14ac:dyDescent="0.3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</row>
    <row r="943" spans="1:13" ht="15.75" customHeight="1" x14ac:dyDescent="0.3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</row>
    <row r="944" spans="1:13" ht="15.75" customHeight="1" x14ac:dyDescent="0.3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</row>
    <row r="945" spans="1:13" ht="15.75" customHeight="1" x14ac:dyDescent="0.3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</row>
    <row r="946" spans="1:13" ht="15.75" customHeight="1" x14ac:dyDescent="0.3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</row>
    <row r="947" spans="1:13" ht="15.75" customHeight="1" x14ac:dyDescent="0.3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</row>
    <row r="948" spans="1:13" ht="15.75" customHeight="1" x14ac:dyDescent="0.3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</row>
    <row r="949" spans="1:13" ht="15.75" customHeight="1" x14ac:dyDescent="0.3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</row>
    <row r="950" spans="1:13" ht="15.75" customHeight="1" x14ac:dyDescent="0.3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</row>
    <row r="951" spans="1:13" ht="15.75" customHeight="1" x14ac:dyDescent="0.3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</row>
    <row r="952" spans="1:13" ht="15.75" customHeight="1" x14ac:dyDescent="0.3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</row>
    <row r="953" spans="1:13" ht="15.75" customHeight="1" x14ac:dyDescent="0.3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</row>
    <row r="954" spans="1:13" ht="15.75" customHeight="1" x14ac:dyDescent="0.3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</row>
    <row r="955" spans="1:13" ht="15.75" customHeight="1" x14ac:dyDescent="0.3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</row>
    <row r="956" spans="1:13" ht="15.75" customHeight="1" x14ac:dyDescent="0.3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</row>
    <row r="957" spans="1:13" ht="15.75" customHeight="1" x14ac:dyDescent="0.3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</row>
    <row r="958" spans="1:13" ht="15.75" customHeight="1" x14ac:dyDescent="0.3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</row>
    <row r="959" spans="1:13" ht="15.75" customHeight="1" x14ac:dyDescent="0.3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</row>
    <row r="960" spans="1:13" ht="15.75" customHeight="1" x14ac:dyDescent="0.3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</row>
    <row r="961" spans="1:13" ht="15.75" customHeight="1" x14ac:dyDescent="0.3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</row>
    <row r="962" spans="1:13" ht="15.75" customHeight="1" x14ac:dyDescent="0.3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</row>
    <row r="963" spans="1:13" ht="15.75" customHeight="1" x14ac:dyDescent="0.3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</row>
    <row r="964" spans="1:13" ht="15.75" customHeight="1" x14ac:dyDescent="0.3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</row>
    <row r="965" spans="1:13" ht="15.75" customHeight="1" x14ac:dyDescent="0.3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</row>
    <row r="966" spans="1:13" ht="15.75" customHeight="1" x14ac:dyDescent="0.3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</row>
    <row r="967" spans="1:13" ht="15.75" customHeight="1" x14ac:dyDescent="0.3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</row>
    <row r="968" spans="1:13" ht="15.75" customHeight="1" x14ac:dyDescent="0.3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</row>
    <row r="969" spans="1:13" ht="15.75" customHeight="1" x14ac:dyDescent="0.3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</row>
    <row r="970" spans="1:13" ht="15.75" customHeight="1" x14ac:dyDescent="0.3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</row>
    <row r="971" spans="1:13" ht="15.75" customHeight="1" x14ac:dyDescent="0.3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</row>
    <row r="972" spans="1:13" ht="15.75" customHeight="1" x14ac:dyDescent="0.3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</row>
    <row r="973" spans="1:13" ht="15.75" customHeight="1" x14ac:dyDescent="0.3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</row>
    <row r="974" spans="1:13" ht="15.75" customHeight="1" x14ac:dyDescent="0.3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</row>
    <row r="975" spans="1:13" ht="15.75" customHeight="1" x14ac:dyDescent="0.3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</row>
    <row r="976" spans="1:13" ht="15.75" customHeight="1" x14ac:dyDescent="0.3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</row>
    <row r="977" spans="1:13" ht="15.75" customHeight="1" x14ac:dyDescent="0.3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</row>
    <row r="978" spans="1:13" ht="15.75" customHeight="1" x14ac:dyDescent="0.3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</row>
    <row r="979" spans="1:13" ht="15.75" customHeight="1" x14ac:dyDescent="0.3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</row>
    <row r="980" spans="1:13" ht="15.75" customHeight="1" x14ac:dyDescent="0.3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</row>
    <row r="981" spans="1:13" ht="15.75" customHeight="1" x14ac:dyDescent="0.3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</row>
    <row r="982" spans="1:13" ht="15.75" customHeight="1" x14ac:dyDescent="0.3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</row>
    <row r="983" spans="1:13" ht="15.75" customHeight="1" x14ac:dyDescent="0.3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</row>
    <row r="984" spans="1:13" ht="15.75" customHeight="1" x14ac:dyDescent="0.3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</row>
    <row r="985" spans="1:13" ht="15.75" customHeight="1" x14ac:dyDescent="0.3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</row>
    <row r="986" spans="1:13" ht="15.75" customHeight="1" x14ac:dyDescent="0.3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</row>
    <row r="987" spans="1:13" ht="15.75" customHeight="1" x14ac:dyDescent="0.3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</row>
    <row r="988" spans="1:13" ht="15.75" customHeight="1" x14ac:dyDescent="0.3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</row>
    <row r="989" spans="1:13" ht="15.75" customHeight="1" x14ac:dyDescent="0.3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</row>
    <row r="990" spans="1:13" ht="15.75" customHeight="1" x14ac:dyDescent="0.3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</row>
    <row r="991" spans="1:13" ht="15.75" customHeight="1" x14ac:dyDescent="0.3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</row>
    <row r="992" spans="1:13" ht="15.75" customHeight="1" x14ac:dyDescent="0.3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</row>
    <row r="993" spans="1:13" ht="15.75" customHeight="1" x14ac:dyDescent="0.3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</row>
    <row r="994" spans="1:13" ht="15.75" customHeight="1" x14ac:dyDescent="0.3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</row>
    <row r="995" spans="1:13" ht="15.75" customHeight="1" x14ac:dyDescent="0.3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</row>
    <row r="996" spans="1:13" ht="15.75" customHeight="1" x14ac:dyDescent="0.3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</row>
    <row r="997" spans="1:13" ht="15.75" customHeight="1" x14ac:dyDescent="0.3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</row>
    <row r="998" spans="1:13" ht="15.75" customHeight="1" x14ac:dyDescent="0.3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</row>
    <row r="999" spans="1:13" ht="15.75" customHeight="1" x14ac:dyDescent="0.3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</row>
    <row r="1000" spans="1:13" ht="15.75" customHeight="1" x14ac:dyDescent="0.3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</row>
    <row r="1001" spans="1:13" ht="15.75" customHeight="1" x14ac:dyDescent="0.3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</row>
  </sheetData>
  <conditionalFormatting sqref="B51:Y51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51180555555555496" footer="0.51180555555555496"/>
  <pageSetup paperSize="9" firstPageNumber="0" fitToWidth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Vinnublöð</vt:lpstr>
      </vt:variant>
      <vt:variant>
        <vt:i4>1</vt:i4>
      </vt:variant>
    </vt:vector>
  </HeadingPairs>
  <TitlesOfParts>
    <vt:vector size="1" baseType="lpstr">
      <vt:lpstr>25-26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Sindri Hilmarsson</dc:creator>
  <dc:description/>
  <cp:lastModifiedBy>Auður Ásgrímsdóttir</cp:lastModifiedBy>
  <cp:revision>1</cp:revision>
  <dcterms:created xsi:type="dcterms:W3CDTF">2022-11-10T15:03:36Z</dcterms:created>
  <dcterms:modified xsi:type="dcterms:W3CDTF">2025-06-18T13:52:04Z</dcterms:modified>
  <dc:language>en-CA</dc:language>
</cp:coreProperties>
</file>